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activeTab="5"/>
  </bookViews>
  <sheets>
    <sheet name="IS" sheetId="1" r:id="rId1"/>
    <sheet name="BS" sheetId="2" r:id="rId2"/>
    <sheet name="SOCIE" sheetId="3" r:id="rId3"/>
    <sheet name="CF" sheetId="4" r:id="rId4"/>
    <sheet name="NOTES(1)" sheetId="5" r:id="rId5"/>
    <sheet name="NOTES(2)" sheetId="6" r:id="rId6"/>
  </sheets>
  <definedNames>
    <definedName name="_xlnm.Print_Area" localSheetId="1">'BS'!$A$1:$H$60</definedName>
    <definedName name="_xlnm.Print_Area" localSheetId="3">'CF'!$A$1:$H$76</definedName>
    <definedName name="_xlnm.Print_Area" localSheetId="0">'IS'!$A$1:$L$38</definedName>
    <definedName name="_xlnm.Print_Area" localSheetId="4">'NOTES(1)'!$A$1:$J$100</definedName>
    <definedName name="_xlnm.Print_Area" localSheetId="5">'NOTES(2)'!$A$1:$J$407</definedName>
    <definedName name="_xlnm.Print_Area" localSheetId="2">'SOCIE'!$A$1:$J$54</definedName>
  </definedNames>
  <calcPr fullCalcOnLoad="1"/>
</workbook>
</file>

<file path=xl/sharedStrings.xml><?xml version="1.0" encoding="utf-8"?>
<sst xmlns="http://schemas.openxmlformats.org/spreadsheetml/2006/main" count="377" uniqueCount="273">
  <si>
    <r>
      <t xml:space="preserve">UNITED MALACCA BERHAD </t>
    </r>
    <r>
      <rPr>
        <b/>
        <sz val="10"/>
        <rFont val="Arial"/>
        <family val="2"/>
      </rPr>
      <t>(1319 - V)</t>
    </r>
  </si>
  <si>
    <t>(Incorporated in Malaysia)</t>
  </si>
  <si>
    <t>CONDENSED CONSOLIDATED INCOME STATEMENTS</t>
  </si>
  <si>
    <t>Revenue</t>
  </si>
  <si>
    <t>Cost of sales</t>
  </si>
  <si>
    <t>Gross profit</t>
  </si>
  <si>
    <t>Other income</t>
  </si>
  <si>
    <t>Administrative expenses</t>
  </si>
  <si>
    <t>Selling and distribution expenses</t>
  </si>
  <si>
    <t>Other expenses</t>
  </si>
  <si>
    <t>Profit for the period</t>
  </si>
  <si>
    <t>RM'000</t>
  </si>
  <si>
    <t>(restated)</t>
  </si>
  <si>
    <t xml:space="preserve"> </t>
  </si>
  <si>
    <t>ASSETS</t>
  </si>
  <si>
    <t>Non-Current Assets</t>
  </si>
  <si>
    <t>Other investments</t>
  </si>
  <si>
    <t>Goodwill on consolidation</t>
  </si>
  <si>
    <t>Current Assets</t>
  </si>
  <si>
    <t>Inventories</t>
  </si>
  <si>
    <t>Trade receivables</t>
  </si>
  <si>
    <t>Other receivables</t>
  </si>
  <si>
    <t>Marketable securities</t>
  </si>
  <si>
    <t>Cash and bank balances</t>
  </si>
  <si>
    <t>TOTAL ASSETS</t>
  </si>
  <si>
    <t>EQUITY AND LIABILITIES</t>
  </si>
  <si>
    <t>Share capital</t>
  </si>
  <si>
    <t>Share premium</t>
  </si>
  <si>
    <t>Revaluation reserve</t>
  </si>
  <si>
    <t>Replanting expenses</t>
  </si>
  <si>
    <t>Development expenditure</t>
  </si>
  <si>
    <t>Deferred tax liabilities</t>
  </si>
  <si>
    <t>Distributable</t>
  </si>
  <si>
    <t>Share</t>
  </si>
  <si>
    <t>Revaluation</t>
  </si>
  <si>
    <t>Retained</t>
  </si>
  <si>
    <t>Capital</t>
  </si>
  <si>
    <t>Premium</t>
  </si>
  <si>
    <t>Reserve</t>
  </si>
  <si>
    <t>Total</t>
  </si>
  <si>
    <t>Realisation of revaluation</t>
  </si>
  <si>
    <t xml:space="preserve">  reserve upon depreciation</t>
  </si>
  <si>
    <t>Cash Flows From Operating Activities</t>
  </si>
  <si>
    <t>Adjustments for:</t>
  </si>
  <si>
    <t>Depreciation</t>
  </si>
  <si>
    <t>Gain on disposal of other investments</t>
  </si>
  <si>
    <t>Gain on disposal of property, plant and equipment</t>
  </si>
  <si>
    <t>Property, plant and equipment written off</t>
  </si>
  <si>
    <t>Interest income</t>
  </si>
  <si>
    <t>Operating profit before working capital changes</t>
  </si>
  <si>
    <t>Cash generated from operations</t>
  </si>
  <si>
    <t>Dividends received from associates</t>
  </si>
  <si>
    <t>Dividends received from other investments</t>
  </si>
  <si>
    <t>Interest received</t>
  </si>
  <si>
    <t>Taxes paid</t>
  </si>
  <si>
    <t>Net cash generated from operating activities</t>
  </si>
  <si>
    <t>Cash Flows From Investing Activities</t>
  </si>
  <si>
    <t>Proceeds from disposal of marketable securities</t>
  </si>
  <si>
    <t>Proceeds from disposal of other investments</t>
  </si>
  <si>
    <t>Proceeds from disposal of property, plant and equipment</t>
  </si>
  <si>
    <t>Purchase of marketable securities</t>
  </si>
  <si>
    <t>Purchase of property, plant and equipment</t>
  </si>
  <si>
    <t>Net cash used in investing activities</t>
  </si>
  <si>
    <t>Net change in Cash and Cash Equivalents</t>
  </si>
  <si>
    <t>Cash and Cash Equivalents at beginning of period</t>
  </si>
  <si>
    <t>Cash and Cash Equivalents at end of period</t>
  </si>
  <si>
    <t>Cash and cash equivalents comprise:</t>
  </si>
  <si>
    <t>Money market funds placed with fund managers</t>
  </si>
  <si>
    <t>Deposits with licensed financial institutions</t>
  </si>
  <si>
    <t xml:space="preserve">Equity attributable to equity holders </t>
  </si>
  <si>
    <t>Shareholders' equity</t>
  </si>
  <si>
    <t>Current Liabilities</t>
  </si>
  <si>
    <t>Trade payables</t>
  </si>
  <si>
    <t>Other payables</t>
  </si>
  <si>
    <t>Tax payable</t>
  </si>
  <si>
    <t>Total liabilities</t>
  </si>
  <si>
    <t>TOTAL EQUITY AND LIABILITIES</t>
  </si>
  <si>
    <t>Non-distributable</t>
  </si>
  <si>
    <r>
      <t xml:space="preserve">UNITED MALACCA BERHAD </t>
    </r>
    <r>
      <rPr>
        <b/>
        <sz val="9"/>
        <rFont val="Arial"/>
        <family val="2"/>
      </rPr>
      <t>(1319 - V)</t>
    </r>
  </si>
  <si>
    <t>Less: Deposits pledged to banks for bank guarantee facilities</t>
  </si>
  <si>
    <t>1.</t>
  </si>
  <si>
    <t>2.</t>
  </si>
  <si>
    <t>(a)</t>
  </si>
  <si>
    <t>(b)</t>
  </si>
  <si>
    <t>3.</t>
  </si>
  <si>
    <t>FRS 117</t>
  </si>
  <si>
    <t>Restated</t>
  </si>
  <si>
    <t>4.</t>
  </si>
  <si>
    <t>5.</t>
  </si>
  <si>
    <t>Segment Revenue</t>
  </si>
  <si>
    <t>Plantation</t>
  </si>
  <si>
    <t>Investment holding</t>
  </si>
  <si>
    <t>Total revenue</t>
  </si>
  <si>
    <t>Segment Results</t>
  </si>
  <si>
    <t>6.</t>
  </si>
  <si>
    <t>7.</t>
  </si>
  <si>
    <t>8.</t>
  </si>
  <si>
    <t>9.</t>
  </si>
  <si>
    <t>10.</t>
  </si>
  <si>
    <t>11.</t>
  </si>
  <si>
    <t>12.</t>
  </si>
  <si>
    <t>13.</t>
  </si>
  <si>
    <t>14.</t>
  </si>
  <si>
    <t>15.</t>
  </si>
  <si>
    <t>16.</t>
  </si>
  <si>
    <t>17.</t>
  </si>
  <si>
    <t>18.</t>
  </si>
  <si>
    <t>19.</t>
  </si>
  <si>
    <t>20.</t>
  </si>
  <si>
    <t>21.</t>
  </si>
  <si>
    <t>Current tax expense</t>
  </si>
  <si>
    <t>Deferred tax expense</t>
  </si>
  <si>
    <t>22.</t>
  </si>
  <si>
    <t>23.</t>
  </si>
  <si>
    <t>Total purchases</t>
  </si>
  <si>
    <t xml:space="preserve">  - marketable securities</t>
  </si>
  <si>
    <t>Total sales</t>
  </si>
  <si>
    <t xml:space="preserve">  - other investments</t>
  </si>
  <si>
    <t>At cost</t>
  </si>
  <si>
    <t>At carrying amount</t>
  </si>
  <si>
    <t>At market value</t>
  </si>
  <si>
    <t>24.</t>
  </si>
  <si>
    <t>25.</t>
  </si>
  <si>
    <t>(i)</t>
  </si>
  <si>
    <t>(ii)</t>
  </si>
  <si>
    <t>By order of the Board,</t>
  </si>
  <si>
    <t xml:space="preserve">                                                                                                                    </t>
  </si>
  <si>
    <t>Ended</t>
  </si>
  <si>
    <t>NOTES TO THE QUARTERLY FINANCIAL STATEMENTS</t>
  </si>
  <si>
    <t>*</t>
  </si>
  <si>
    <t>Current Quarter</t>
  </si>
  <si>
    <t>Effects of adopting</t>
  </si>
  <si>
    <t>As</t>
  </si>
  <si>
    <t>As Previously</t>
  </si>
  <si>
    <t>Stated</t>
  </si>
  <si>
    <t>Share of profit of associates</t>
  </si>
  <si>
    <t>Profit before taxation</t>
  </si>
  <si>
    <t>Taxation</t>
  </si>
  <si>
    <t>Balance at 1 May 2006</t>
  </si>
  <si>
    <t xml:space="preserve">Profit for the period </t>
  </si>
  <si>
    <t>CONSOLIDATED BALANCE SHEET</t>
  </si>
  <si>
    <t>CONDENSED CONSOLIDATED BALANCE SHEETS</t>
  </si>
  <si>
    <t>Net assets per stock unit (RM)</t>
  </si>
  <si>
    <t>Property, plant and equipment</t>
  </si>
  <si>
    <t>CONDENSED CONSOLIDATED CASH FLOW STATEMENTS</t>
  </si>
  <si>
    <t>Cummulative</t>
  </si>
  <si>
    <t>Total revenue including inter-segment sales</t>
  </si>
  <si>
    <t>Elimination of inter-segment sales</t>
  </si>
  <si>
    <t xml:space="preserve">Ended </t>
  </si>
  <si>
    <t>Securities</t>
  </si>
  <si>
    <t>Marketable</t>
  </si>
  <si>
    <t>Investments</t>
  </si>
  <si>
    <t xml:space="preserve">Other </t>
  </si>
  <si>
    <t>Profit for the period (RM'000)</t>
  </si>
  <si>
    <t>Basic/Diluted earnings per stock unit</t>
  </si>
  <si>
    <t xml:space="preserve">Weighted average number of ordinary </t>
  </si>
  <si>
    <t>Basic/diluted earnings per stock unit (sen)</t>
  </si>
  <si>
    <t>Basic earnings per stock unit (sen)</t>
  </si>
  <si>
    <t>CONDENSED CONSOLIDATED STATEMENTS OF CHANGES IN EQUITY</t>
  </si>
  <si>
    <t>INDIVIDUAL QUARTER</t>
  </si>
  <si>
    <t>3 MONTHS ENDED</t>
  </si>
  <si>
    <t>CUMULATIVE QUARTER</t>
  </si>
  <si>
    <t xml:space="preserve">         RM'000</t>
  </si>
  <si>
    <t xml:space="preserve">     RM'000</t>
  </si>
  <si>
    <t xml:space="preserve">     (restated)</t>
  </si>
  <si>
    <t>AS AT END OF</t>
  </si>
  <si>
    <t>CURRENT QUARTER</t>
  </si>
  <si>
    <t>FINANCIAL YEAR END</t>
  </si>
  <si>
    <t>2006/2007</t>
  </si>
  <si>
    <t>ENDED</t>
  </si>
  <si>
    <t>ACCOUNTING POLICIES AND BASIS OF PREPARATION</t>
  </si>
  <si>
    <t>AUDITORS' REPORT OF PRECEDING ANNUAL FINANCIAL STATEMENTS</t>
  </si>
  <si>
    <t>ITEMS OF UNUSUAL NATURE</t>
  </si>
  <si>
    <t>CHANGES IN ACCOUNTING ESTIMATES</t>
  </si>
  <si>
    <t>VALUATIONS OF PROPERTY, PLANT AND EQUIPMENT</t>
  </si>
  <si>
    <t>CHANGES IN COMPOSITION OF THE GROUP</t>
  </si>
  <si>
    <t>CHANGES IN DEBT AND EQUITY SECURITIES</t>
  </si>
  <si>
    <t>CHANGES IN CONTINGENT LIABILITIES AND CONTINGENT ASSETS</t>
  </si>
  <si>
    <t>SEASONALITY OR CYCLICALITY OF OPERATIONS</t>
  </si>
  <si>
    <t>PURCHASE AND SALE OF QUOTED SECURITIES</t>
  </si>
  <si>
    <t>SALE OF UNQUOTED INVESTMENTS AND/OR PROPERTIES</t>
  </si>
  <si>
    <t>TAXATION</t>
  </si>
  <si>
    <t>GROUP BORROWINGS AND DEBT SECURITIES</t>
  </si>
  <si>
    <t>OFF BALANCE SHEET FINANCIAL INSTRUMENTS</t>
  </si>
  <si>
    <t>STATUS OF CORPORATE PROPOSALS</t>
  </si>
  <si>
    <t>MATERIAL LITIGATION</t>
  </si>
  <si>
    <t>MATERIAL CHANGES IN QUARTERLY RESULTS</t>
  </si>
  <si>
    <t>PERFORMANCE REVIEW</t>
  </si>
  <si>
    <t>DIVIDEND DECLARATION</t>
  </si>
  <si>
    <t>EARNINGS PER STOCK UNIT</t>
  </si>
  <si>
    <t>VARIANCE ON PROFIT FORECAST/PROFIT GUARANTEE</t>
  </si>
  <si>
    <t>CURRENT YEAR PROSPECTS</t>
  </si>
  <si>
    <t>AS AT PRECEDING</t>
  </si>
  <si>
    <t>SEGMENTAL INFORMATION</t>
  </si>
  <si>
    <t>Leong Yok Mui</t>
  </si>
  <si>
    <t>Company Secretary</t>
  </si>
  <si>
    <t xml:space="preserve">  shares in issue ('000 unit)</t>
  </si>
  <si>
    <t>Purchase of other investment</t>
  </si>
  <si>
    <t>NOTES TO THE QUARTERLY FINANCIAL STATEMENTS - CONT'D</t>
  </si>
  <si>
    <t>Dividends</t>
  </si>
  <si>
    <t>Dividend income</t>
  </si>
  <si>
    <t>MATERIAL LITIGATION - CONT'D</t>
  </si>
  <si>
    <t>30 APRIL 2007</t>
  </si>
  <si>
    <t>Operating profit</t>
  </si>
  <si>
    <t>Reversal of revaluation reserve</t>
  </si>
  <si>
    <t xml:space="preserve">  upon abolishment of Real</t>
  </si>
  <si>
    <t xml:space="preserve">  Property Gain Tax</t>
  </si>
  <si>
    <t>Biological assets</t>
  </si>
  <si>
    <t>Increase in deposits pledged</t>
  </si>
  <si>
    <t>Dividends paid</t>
  </si>
  <si>
    <t>Cash on hand and at banks</t>
  </si>
  <si>
    <t>Taxes refunded</t>
  </si>
  <si>
    <t>Additions of biological assets</t>
  </si>
  <si>
    <t>Write back of provision for diminution in value of investment in an associate</t>
  </si>
  <si>
    <t>Write back of provision for diminution in value of marketable securities</t>
  </si>
  <si>
    <t>Prepaid land lease payments</t>
  </si>
  <si>
    <t>Balance at 1 May 2007</t>
  </si>
  <si>
    <t>2007/2008</t>
  </si>
  <si>
    <t>Gain on disposal of marketable securities</t>
  </si>
  <si>
    <t>Provision for diminution in value of marketable securities</t>
  </si>
  <si>
    <t>As at 30 April 2007</t>
  </si>
  <si>
    <t>Amortisation of prepaid land lease payments</t>
  </si>
  <si>
    <t>`</t>
  </si>
  <si>
    <t>Impact</t>
  </si>
  <si>
    <t>FRS 117: Leases</t>
  </si>
  <si>
    <t>FRS 124: Related Party Disclosures</t>
  </si>
  <si>
    <r>
      <t>Amendment to FRS 119</t>
    </r>
    <r>
      <rPr>
        <vertAlign val="subscript"/>
        <sz val="12"/>
        <rFont val="Arial"/>
        <family val="2"/>
      </rPr>
      <t>2004</t>
    </r>
    <r>
      <rPr>
        <sz val="12"/>
        <rFont val="Arial"/>
        <family val="2"/>
      </rPr>
      <t>:</t>
    </r>
  </si>
  <si>
    <t xml:space="preserve">Employee Benefits - Actuarial Gains and Losses, </t>
  </si>
  <si>
    <t xml:space="preserve">                                 Group Plans and Disclosures</t>
  </si>
  <si>
    <t>Refer note below.</t>
  </si>
  <si>
    <t>No significant financial impact on the Group's results.</t>
  </si>
  <si>
    <t>New/Revised FRSs and Amendment to FRS</t>
  </si>
  <si>
    <t>DIVIDENDS PAID</t>
  </si>
  <si>
    <t>In respect of the financial year ended 30 April 2007:</t>
  </si>
  <si>
    <t xml:space="preserve">  reserve upon assets disposal</t>
  </si>
  <si>
    <t>Additions of development expenditure</t>
  </si>
  <si>
    <t>Increase in inventories</t>
  </si>
  <si>
    <t>Increase in receivables</t>
  </si>
  <si>
    <t>Interests in associates</t>
  </si>
  <si>
    <t>Subscription of convertable redeemable loan stock of an associate</t>
  </si>
  <si>
    <t>Diluted earnings per stock unit (sen)</t>
  </si>
  <si>
    <t>Non-Current Liability</t>
  </si>
  <si>
    <t>Retained earnings</t>
  </si>
  <si>
    <t>Earnings</t>
  </si>
  <si>
    <t>FOR THE THIRD QUARTER ENDED 31 JANUARY 2008</t>
  </si>
  <si>
    <t>31 JANUARY</t>
  </si>
  <si>
    <t>9 MONTHS ENDED</t>
  </si>
  <si>
    <t>AS AT 31 JANUARY 2008</t>
  </si>
  <si>
    <t>31 JANUARY 2008</t>
  </si>
  <si>
    <t>FOR THE NINE MONTHS ENDED 31 JANUARY 2008</t>
  </si>
  <si>
    <t>Current 9 months ended</t>
  </si>
  <si>
    <t>31 January 2008</t>
  </si>
  <si>
    <t>Balance at  31 January 2008</t>
  </si>
  <si>
    <t>9 months ended 31 January 2007</t>
  </si>
  <si>
    <t>Balance at 31 January 2007</t>
  </si>
  <si>
    <t>9 MONTHS</t>
  </si>
  <si>
    <t>31 JAN. 2008</t>
  </si>
  <si>
    <t>31 JAN. 2007</t>
  </si>
  <si>
    <t>Unaudited Results for the Third Financial Quarter Ended 31 January 2008</t>
  </si>
  <si>
    <t>Nine Months</t>
  </si>
  <si>
    <t>As At 31 January 2008</t>
  </si>
  <si>
    <t>Increase/(Decrease) in payables</t>
  </si>
  <si>
    <t>In respect of the financial year ending 30 April 2008:</t>
  </si>
  <si>
    <t xml:space="preserve">Interim dividend of 10% less 26% taxation paid on 24 January 2008 </t>
  </si>
  <si>
    <t>Final and special dividend of 10% and 15% respectively, both</t>
  </si>
  <si>
    <t xml:space="preserve">  less 27% taxation paid on 1 October 2007</t>
  </si>
  <si>
    <t>Melaka, 26 March 2008</t>
  </si>
  <si>
    <t>Additions of prepaid land lease payments</t>
  </si>
  <si>
    <t>STATUS OF CORPORATE PROPOSALS - CONT'D</t>
  </si>
  <si>
    <t>SUBSEQUENT EVENTS</t>
  </si>
  <si>
    <t>Cash Flow From Financing Activities</t>
  </si>
  <si>
    <t>Net cash used in financing activities</t>
  </si>
  <si>
    <t>Gain on disposal of:</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</si>
</sst>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 #,##0_-;_-* &quot;-&quot;??_-;_-@_-"/>
    <numFmt numFmtId="179" formatCode="_(* #,##0_);_(* \(#,##0\);_(* &quot;-&quot;??_);_(@_)"/>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_-;\-* #,##0.0_-;_-* &quot;-&quot;??_-;_-@_-"/>
    <numFmt numFmtId="187" formatCode="0.000000"/>
    <numFmt numFmtId="188" formatCode="0.00000"/>
    <numFmt numFmtId="189" formatCode="0.0000"/>
    <numFmt numFmtId="190" formatCode="0.000"/>
    <numFmt numFmtId="191" formatCode="0.0000000000"/>
    <numFmt numFmtId="192" formatCode="0.00000000000"/>
    <numFmt numFmtId="193" formatCode="0.000000000"/>
    <numFmt numFmtId="194" formatCode="0.00000000"/>
    <numFmt numFmtId="195" formatCode="0.0000000"/>
  </numFmts>
  <fonts count="52">
    <font>
      <sz val="10"/>
      <name val="Arial"/>
      <family val="0"/>
    </font>
    <font>
      <b/>
      <sz val="10"/>
      <name val="Arial"/>
      <family val="2"/>
    </font>
    <font>
      <b/>
      <sz val="14"/>
      <name val="Arial"/>
      <family val="2"/>
    </font>
    <font>
      <sz val="8"/>
      <name val="Arial"/>
      <family val="2"/>
    </font>
    <font>
      <sz val="12"/>
      <name val="Times New Roman"/>
      <family val="1"/>
    </font>
    <font>
      <sz val="12"/>
      <name val="Garamond"/>
      <family val="1"/>
    </font>
    <font>
      <sz val="12"/>
      <name val="Arial"/>
      <family val="2"/>
    </font>
    <font>
      <b/>
      <sz val="12"/>
      <name val="Arial"/>
      <family val="2"/>
    </font>
    <font>
      <sz val="14"/>
      <name val="Times New Roman"/>
      <family val="1"/>
    </font>
    <font>
      <sz val="9"/>
      <name val="Arial"/>
      <family val="2"/>
    </font>
    <font>
      <sz val="13"/>
      <name val="Arial"/>
      <family val="2"/>
    </font>
    <font>
      <b/>
      <sz val="9"/>
      <name val="Arial"/>
      <family val="2"/>
    </font>
    <font>
      <b/>
      <sz val="13"/>
      <name val="Arial"/>
      <family val="2"/>
    </font>
    <font>
      <sz val="11"/>
      <name val="Arial"/>
      <family val="2"/>
    </font>
    <font>
      <sz val="11"/>
      <name val="Times New Roman"/>
      <family val="1"/>
    </font>
    <font>
      <sz val="11"/>
      <name val="Garamond"/>
      <family val="1"/>
    </font>
    <font>
      <b/>
      <sz val="15"/>
      <name val="Arial"/>
      <family val="2"/>
    </font>
    <font>
      <b/>
      <u val="single"/>
      <sz val="12"/>
      <name val="Arial"/>
      <family val="2"/>
    </font>
    <font>
      <u val="single"/>
      <sz val="12"/>
      <name val="Arial"/>
      <family val="2"/>
    </font>
    <font>
      <u val="single"/>
      <sz val="10"/>
      <color indexed="12"/>
      <name val="Arial"/>
      <family val="2"/>
    </font>
    <font>
      <u val="single"/>
      <sz val="10"/>
      <color indexed="36"/>
      <name val="Arial"/>
      <family val="2"/>
    </font>
    <font>
      <b/>
      <u val="single"/>
      <sz val="13"/>
      <name val="Arial"/>
      <family val="2"/>
    </font>
    <font>
      <b/>
      <u val="singleAccounting"/>
      <sz val="12"/>
      <name val="Arial"/>
      <family val="2"/>
    </font>
    <font>
      <u val="single"/>
      <sz val="10"/>
      <name val="Arial"/>
      <family val="2"/>
    </font>
    <font>
      <b/>
      <u val="single"/>
      <sz val="10"/>
      <name val="Arial"/>
      <family val="2"/>
    </font>
    <font>
      <vertAlign val="sub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b/>
      <sz val="12"/>
      <color indexed="8"/>
      <name val="Arial"/>
      <family val="2"/>
    </font>
    <font>
      <sz val="11"/>
      <color indexed="8"/>
      <name val="Arial"/>
      <family val="2"/>
    </font>
    <font>
      <sz val="12"/>
      <color indexed="8"/>
      <name val="Arial"/>
      <family val="2"/>
    </font>
    <font>
      <i/>
      <sz val="12"/>
      <color indexed="8"/>
      <name val="Arial"/>
      <family val="2"/>
    </font>
    <font>
      <sz val="10"/>
      <color indexed="8"/>
      <name val="Arial"/>
      <family val="2"/>
    </font>
    <font>
      <sz val="10"/>
      <color indexed="10"/>
      <name val="Arial"/>
      <family val="2"/>
    </font>
    <font>
      <b/>
      <sz val="11.9"/>
      <color indexed="8"/>
      <name val="Arial"/>
      <family val="2"/>
    </font>
    <font>
      <b/>
      <sz val="12"/>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thin"/>
      <bottom style="thick"/>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s>
  <cellStyleXfs count="67">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1" fontId="0" fillId="0" borderId="0">
      <alignment/>
      <protection/>
    </xf>
    <xf numFmtId="0" fontId="31" fillId="0" borderId="0" applyNumberFormat="0" applyFill="0" applyBorder="0" applyAlignment="0" applyProtection="0"/>
    <xf numFmtId="0" fontId="20"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0" borderId="0">
      <alignment/>
      <protection/>
    </xf>
    <xf numFmtId="0" fontId="4" fillId="0" borderId="0">
      <alignment/>
      <protection/>
    </xf>
    <xf numFmtId="0" fontId="4" fillId="0" borderId="0" applyBorder="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3">
    <xf numFmtId="0" fontId="0" fillId="0" borderId="0" xfId="0" applyNumberFormat="1" applyAlignment="1">
      <alignment/>
    </xf>
    <xf numFmtId="0" fontId="2" fillId="0" borderId="0" xfId="46" applyNumberFormat="1" applyFont="1">
      <alignment/>
      <protection/>
    </xf>
    <xf numFmtId="0" fontId="0" fillId="0" borderId="0" xfId="46" applyNumberFormat="1" applyFont="1">
      <alignment/>
      <protection/>
    </xf>
    <xf numFmtId="0" fontId="4" fillId="0" borderId="0" xfId="59" applyNumberFormat="1" applyFont="1">
      <alignment/>
      <protection/>
    </xf>
    <xf numFmtId="0" fontId="4" fillId="0" borderId="0" xfId="59" applyFont="1">
      <alignment/>
      <protection/>
    </xf>
    <xf numFmtId="0" fontId="5" fillId="0" borderId="0" xfId="59" applyFont="1">
      <alignment/>
      <protection/>
    </xf>
    <xf numFmtId="0" fontId="6" fillId="0" borderId="0" xfId="46" applyNumberFormat="1" applyFont="1">
      <alignment/>
      <protection/>
    </xf>
    <xf numFmtId="0" fontId="7" fillId="0" borderId="0" xfId="46" applyNumberFormat="1" applyFont="1">
      <alignment/>
      <protection/>
    </xf>
    <xf numFmtId="0" fontId="7" fillId="0" borderId="0" xfId="46" applyNumberFormat="1" applyFont="1" applyAlignment="1">
      <alignment horizontal="right"/>
      <protection/>
    </xf>
    <xf numFmtId="0" fontId="6" fillId="0" borderId="0" xfId="46" applyNumberFormat="1" applyFont="1" applyBorder="1">
      <alignment/>
      <protection/>
    </xf>
    <xf numFmtId="41" fontId="0" fillId="0" borderId="0" xfId="46" applyFont="1">
      <alignment/>
      <protection/>
    </xf>
    <xf numFmtId="41" fontId="9" fillId="0" borderId="0" xfId="46" applyFont="1">
      <alignment/>
      <protection/>
    </xf>
    <xf numFmtId="41" fontId="10" fillId="0" borderId="0" xfId="46" applyFont="1" applyBorder="1">
      <alignment/>
      <protection/>
    </xf>
    <xf numFmtId="41" fontId="0" fillId="0" borderId="0" xfId="46" applyFont="1" applyBorder="1">
      <alignment/>
      <protection/>
    </xf>
    <xf numFmtId="0" fontId="14" fillId="0" borderId="0" xfId="59" applyNumberFormat="1" applyFont="1">
      <alignment/>
      <protection/>
    </xf>
    <xf numFmtId="0" fontId="14" fillId="0" borderId="0" xfId="59" applyFont="1">
      <alignment/>
      <protection/>
    </xf>
    <xf numFmtId="0" fontId="15" fillId="0" borderId="0" xfId="59" applyFont="1">
      <alignment/>
      <protection/>
    </xf>
    <xf numFmtId="0" fontId="13" fillId="0" borderId="0" xfId="46" applyNumberFormat="1" applyFont="1">
      <alignment/>
      <protection/>
    </xf>
    <xf numFmtId="0" fontId="16" fillId="0" borderId="0" xfId="46" applyNumberFormat="1" applyFont="1">
      <alignment/>
      <protection/>
    </xf>
    <xf numFmtId="41" fontId="1" fillId="0" borderId="0" xfId="46" applyFont="1" applyBorder="1">
      <alignment/>
      <protection/>
    </xf>
    <xf numFmtId="0" fontId="12" fillId="0" borderId="0" xfId="46" applyNumberFormat="1" applyFont="1" applyBorder="1">
      <alignment/>
      <protection/>
    </xf>
    <xf numFmtId="41" fontId="13" fillId="0" borderId="0" xfId="46" applyFont="1" applyBorder="1">
      <alignment/>
      <protection/>
    </xf>
    <xf numFmtId="41" fontId="13" fillId="0" borderId="0" xfId="46" applyFont="1">
      <alignment/>
      <protection/>
    </xf>
    <xf numFmtId="0" fontId="6" fillId="0" borderId="0" xfId="60" applyFont="1">
      <alignment/>
      <protection/>
    </xf>
    <xf numFmtId="41" fontId="6" fillId="0" borderId="0" xfId="46" applyFont="1">
      <alignment/>
      <protection/>
    </xf>
    <xf numFmtId="0" fontId="0" fillId="0" borderId="0" xfId="46" applyNumberFormat="1" applyFont="1" applyBorder="1">
      <alignment/>
      <protection/>
    </xf>
    <xf numFmtId="41" fontId="6" fillId="0" borderId="0" xfId="46" applyFont="1" applyBorder="1">
      <alignment/>
      <protection/>
    </xf>
    <xf numFmtId="41" fontId="6" fillId="0" borderId="0" xfId="46" applyFont="1" applyFill="1" applyBorder="1">
      <alignment/>
      <protection/>
    </xf>
    <xf numFmtId="0" fontId="6" fillId="0" borderId="0" xfId="46" applyNumberFormat="1" applyFont="1">
      <alignment/>
      <protection/>
    </xf>
    <xf numFmtId="0" fontId="7" fillId="0" borderId="0" xfId="46" applyNumberFormat="1" applyFont="1" applyAlignment="1" quotePrefix="1">
      <alignment horizontal="center"/>
      <protection/>
    </xf>
    <xf numFmtId="0" fontId="6" fillId="0" borderId="0" xfId="59" applyNumberFormat="1" applyFont="1">
      <alignment/>
      <protection/>
    </xf>
    <xf numFmtId="0" fontId="6" fillId="0" borderId="0" xfId="59" applyFont="1">
      <alignment/>
      <protection/>
    </xf>
    <xf numFmtId="0" fontId="7" fillId="0" borderId="0" xfId="46" applyNumberFormat="1" applyFont="1" applyAlignment="1">
      <alignment horizontal="center"/>
      <protection/>
    </xf>
    <xf numFmtId="0" fontId="6" fillId="0" borderId="10" xfId="46" applyNumberFormat="1" applyFont="1" applyBorder="1">
      <alignment/>
      <protection/>
    </xf>
    <xf numFmtId="179" fontId="6" fillId="0" borderId="0" xfId="42" applyNumberFormat="1" applyFont="1" applyBorder="1" applyAlignment="1">
      <alignment/>
    </xf>
    <xf numFmtId="41" fontId="6" fillId="0" borderId="0" xfId="46" applyNumberFormat="1" applyFont="1" applyBorder="1">
      <alignment/>
      <protection/>
    </xf>
    <xf numFmtId="179" fontId="6" fillId="0" borderId="0" xfId="42" applyNumberFormat="1" applyFont="1" applyFill="1" applyBorder="1" applyAlignment="1">
      <alignment/>
    </xf>
    <xf numFmtId="41" fontId="6" fillId="0" borderId="0" xfId="46" applyNumberFormat="1" applyFont="1" applyFill="1" applyBorder="1">
      <alignment/>
      <protection/>
    </xf>
    <xf numFmtId="0" fontId="6" fillId="0" borderId="0" xfId="46" applyNumberFormat="1" applyFont="1" applyAlignment="1">
      <alignment horizontal="center"/>
      <protection/>
    </xf>
    <xf numFmtId="0" fontId="7" fillId="0" borderId="0" xfId="46" applyNumberFormat="1" applyFont="1" applyFill="1">
      <alignment/>
      <protection/>
    </xf>
    <xf numFmtId="0" fontId="6" fillId="0" borderId="0" xfId="46" applyNumberFormat="1" applyFont="1" applyFill="1">
      <alignment/>
      <protection/>
    </xf>
    <xf numFmtId="0" fontId="7" fillId="0" borderId="0" xfId="46" applyNumberFormat="1" applyFont="1" applyBorder="1" applyAlignment="1">
      <alignment horizontal="center"/>
      <protection/>
    </xf>
    <xf numFmtId="14" fontId="17" fillId="0" borderId="0" xfId="46" applyNumberFormat="1" applyFont="1" applyFill="1" applyAlignment="1" quotePrefix="1">
      <alignment horizontal="left"/>
      <protection/>
    </xf>
    <xf numFmtId="0" fontId="7" fillId="0" borderId="0" xfId="46" applyNumberFormat="1" applyFont="1" applyFill="1" applyBorder="1" applyAlignment="1">
      <alignment wrapText="1"/>
      <protection/>
    </xf>
    <xf numFmtId="0" fontId="6" fillId="0" borderId="0" xfId="46" applyNumberFormat="1" applyFont="1" applyFill="1" applyBorder="1">
      <alignment/>
      <protection/>
    </xf>
    <xf numFmtId="41" fontId="17" fillId="0" borderId="0" xfId="46" applyFont="1" applyBorder="1">
      <alignment/>
      <protection/>
    </xf>
    <xf numFmtId="41" fontId="7" fillId="0" borderId="0" xfId="46" applyFont="1" applyBorder="1">
      <alignment/>
      <protection/>
    </xf>
    <xf numFmtId="179" fontId="6" fillId="0" borderId="0" xfId="42" applyNumberFormat="1" applyFont="1" applyAlignment="1">
      <alignment/>
    </xf>
    <xf numFmtId="179" fontId="6" fillId="0" borderId="0" xfId="42" applyNumberFormat="1" applyFont="1" applyBorder="1" applyAlignment="1">
      <alignment horizontal="right"/>
    </xf>
    <xf numFmtId="178" fontId="6" fillId="0" borderId="0" xfId="42" applyNumberFormat="1" applyFont="1" applyFill="1" applyBorder="1" applyAlignment="1">
      <alignment horizontal="right"/>
    </xf>
    <xf numFmtId="179" fontId="6" fillId="0" borderId="0" xfId="46" applyNumberFormat="1" applyFont="1">
      <alignment/>
      <protection/>
    </xf>
    <xf numFmtId="179" fontId="6" fillId="0" borderId="0" xfId="42" applyNumberFormat="1" applyFont="1" applyFill="1" applyBorder="1" applyAlignment="1">
      <alignment horizontal="right"/>
    </xf>
    <xf numFmtId="179" fontId="6" fillId="0" borderId="11" xfId="42" applyNumberFormat="1" applyFont="1" applyBorder="1" applyAlignment="1">
      <alignment horizontal="right"/>
    </xf>
    <xf numFmtId="41" fontId="6" fillId="0" borderId="0" xfId="46" applyFont="1" applyBorder="1" quotePrefix="1">
      <alignment/>
      <protection/>
    </xf>
    <xf numFmtId="179" fontId="6" fillId="0" borderId="0" xfId="42" applyNumberFormat="1" applyFont="1" applyBorder="1" applyAlignment="1">
      <alignment horizontal="center"/>
    </xf>
    <xf numFmtId="41" fontId="7" fillId="0" borderId="0" xfId="46" applyFont="1" applyFill="1" applyBorder="1">
      <alignment/>
      <protection/>
    </xf>
    <xf numFmtId="180" fontId="6" fillId="0" borderId="0" xfId="46" applyNumberFormat="1" applyFont="1" applyFill="1" applyBorder="1">
      <alignment/>
      <protection/>
    </xf>
    <xf numFmtId="180" fontId="6" fillId="0" borderId="0" xfId="46" applyNumberFormat="1" applyFont="1" applyFill="1" applyBorder="1" applyAlignment="1">
      <alignment horizontal="right"/>
      <protection/>
    </xf>
    <xf numFmtId="180" fontId="6" fillId="0" borderId="12" xfId="46" applyNumberFormat="1" applyFont="1" applyFill="1" applyBorder="1">
      <alignment/>
      <protection/>
    </xf>
    <xf numFmtId="179" fontId="6" fillId="0" borderId="13" xfId="42" applyNumberFormat="1" applyFont="1" applyFill="1" applyBorder="1" applyAlignment="1">
      <alignment/>
    </xf>
    <xf numFmtId="180" fontId="6" fillId="0" borderId="0" xfId="46" applyNumberFormat="1" applyFont="1" applyFill="1" applyBorder="1" applyAlignment="1">
      <alignment horizontal="center"/>
      <protection/>
    </xf>
    <xf numFmtId="0" fontId="17" fillId="0" borderId="0" xfId="46" applyNumberFormat="1" applyFont="1">
      <alignment/>
      <protection/>
    </xf>
    <xf numFmtId="179" fontId="6" fillId="0" borderId="0" xfId="46" applyNumberFormat="1" applyFont="1">
      <alignment/>
      <protection/>
    </xf>
    <xf numFmtId="179" fontId="6" fillId="0" borderId="12" xfId="46" applyNumberFormat="1" applyFont="1" applyBorder="1">
      <alignment/>
      <protection/>
    </xf>
    <xf numFmtId="179" fontId="6" fillId="0" borderId="13" xfId="46" applyNumberFormat="1" applyFont="1" applyBorder="1">
      <alignment/>
      <protection/>
    </xf>
    <xf numFmtId="179" fontId="6" fillId="0" borderId="10" xfId="46" applyNumberFormat="1" applyFont="1" applyBorder="1">
      <alignment/>
      <protection/>
    </xf>
    <xf numFmtId="179" fontId="6" fillId="0" borderId="11" xfId="46" applyNumberFormat="1" applyFont="1" applyBorder="1">
      <alignment/>
      <protection/>
    </xf>
    <xf numFmtId="15" fontId="7" fillId="0" borderId="0" xfId="46" applyNumberFormat="1" applyFont="1" applyBorder="1" applyAlignment="1">
      <alignment horizontal="center"/>
      <protection/>
    </xf>
    <xf numFmtId="15" fontId="7" fillId="0" borderId="0" xfId="46" applyNumberFormat="1" applyFont="1" applyBorder="1" applyAlignment="1" quotePrefix="1">
      <alignment horizontal="center"/>
      <protection/>
    </xf>
    <xf numFmtId="0" fontId="6" fillId="0" borderId="0" xfId="46" applyNumberFormat="1" applyFont="1" applyBorder="1">
      <alignment/>
      <protection/>
    </xf>
    <xf numFmtId="179" fontId="6" fillId="0" borderId="0" xfId="46" applyNumberFormat="1" applyFont="1" applyBorder="1">
      <alignment/>
      <protection/>
    </xf>
    <xf numFmtId="0" fontId="4" fillId="0" borderId="0" xfId="59" applyFont="1" applyBorder="1">
      <alignment/>
      <protection/>
    </xf>
    <xf numFmtId="0" fontId="6" fillId="0" borderId="0" xfId="59" applyFont="1" applyBorder="1">
      <alignment/>
      <protection/>
    </xf>
    <xf numFmtId="179" fontId="6" fillId="0" borderId="0" xfId="42" applyNumberFormat="1" applyFont="1" applyFill="1" applyBorder="1" applyAlignment="1">
      <alignment horizontal="center"/>
    </xf>
    <xf numFmtId="179" fontId="6" fillId="0" borderId="0" xfId="46" applyNumberFormat="1" applyFont="1" applyBorder="1">
      <alignment/>
      <protection/>
    </xf>
    <xf numFmtId="179" fontId="0" fillId="0" borderId="0" xfId="42" applyNumberFormat="1" applyFont="1" applyBorder="1" applyAlignment="1">
      <alignment/>
    </xf>
    <xf numFmtId="0" fontId="14" fillId="0" borderId="0" xfId="59" applyFont="1" applyBorder="1">
      <alignment/>
      <protection/>
    </xf>
    <xf numFmtId="179" fontId="13" fillId="0" borderId="0" xfId="42" applyNumberFormat="1" applyFont="1" applyBorder="1" applyAlignment="1">
      <alignment/>
    </xf>
    <xf numFmtId="0" fontId="6" fillId="0" borderId="0" xfId="59" applyFont="1" applyBorder="1" applyAlignment="1">
      <alignment/>
      <protection/>
    </xf>
    <xf numFmtId="0" fontId="6" fillId="0" borderId="0" xfId="46" applyNumberFormat="1" applyFont="1" applyAlignment="1">
      <alignment horizontal="center"/>
      <protection/>
    </xf>
    <xf numFmtId="0" fontId="6" fillId="0" borderId="0" xfId="59" applyFont="1" applyAlignment="1">
      <alignment horizontal="center"/>
      <protection/>
    </xf>
    <xf numFmtId="0" fontId="4" fillId="0" borderId="0" xfId="59" applyFont="1" applyAlignment="1">
      <alignment horizontal="center"/>
      <protection/>
    </xf>
    <xf numFmtId="179" fontId="6" fillId="0" borderId="12" xfId="46" applyNumberFormat="1" applyFont="1" applyFill="1" applyBorder="1">
      <alignment/>
      <protection/>
    </xf>
    <xf numFmtId="179" fontId="6" fillId="0" borderId="0" xfId="46" applyNumberFormat="1" applyFont="1" applyFill="1">
      <alignment/>
      <protection/>
    </xf>
    <xf numFmtId="179" fontId="6" fillId="0" borderId="13" xfId="46" applyNumberFormat="1" applyFont="1" applyFill="1" applyBorder="1">
      <alignment/>
      <protection/>
    </xf>
    <xf numFmtId="14" fontId="17" fillId="0" borderId="0" xfId="46" applyNumberFormat="1" applyFont="1" applyFill="1" applyAlignment="1">
      <alignment horizontal="left"/>
      <protection/>
    </xf>
    <xf numFmtId="0" fontId="6" fillId="0" borderId="0" xfId="46" applyNumberFormat="1" applyFont="1" applyFill="1">
      <alignment/>
      <protection/>
    </xf>
    <xf numFmtId="179" fontId="6" fillId="0" borderId="11" xfId="46" applyNumberFormat="1" applyFont="1" applyFill="1" applyBorder="1">
      <alignment/>
      <protection/>
    </xf>
    <xf numFmtId="0" fontId="4" fillId="0" borderId="0" xfId="59" applyFont="1" applyFill="1">
      <alignment/>
      <protection/>
    </xf>
    <xf numFmtId="179" fontId="6" fillId="0" borderId="0" xfId="46" applyNumberFormat="1" applyFont="1" applyAlignment="1">
      <alignment horizontal="center"/>
      <protection/>
    </xf>
    <xf numFmtId="41" fontId="6" fillId="0" borderId="0" xfId="46" applyFont="1" applyAlignment="1">
      <alignment horizontal="center"/>
      <protection/>
    </xf>
    <xf numFmtId="178" fontId="6" fillId="0" borderId="0" xfId="42" applyNumberFormat="1" applyFont="1" applyBorder="1" applyAlignment="1">
      <alignment/>
    </xf>
    <xf numFmtId="0" fontId="6" fillId="0" borderId="0" xfId="46" applyNumberFormat="1" applyFont="1" applyAlignment="1">
      <alignment/>
      <protection/>
    </xf>
    <xf numFmtId="0" fontId="7" fillId="0" borderId="0" xfId="46" applyNumberFormat="1" applyFont="1" applyAlignment="1">
      <alignment/>
      <protection/>
    </xf>
    <xf numFmtId="179" fontId="6" fillId="0" borderId="10" xfId="42" applyNumberFormat="1" applyFont="1" applyBorder="1" applyAlignment="1">
      <alignment/>
    </xf>
    <xf numFmtId="41" fontId="6" fillId="0" borderId="0" xfId="46" applyNumberFormat="1" applyFont="1">
      <alignment/>
      <protection/>
    </xf>
    <xf numFmtId="179" fontId="6" fillId="0" borderId="0" xfId="46" applyNumberFormat="1" applyFont="1" applyFill="1" applyBorder="1">
      <alignment/>
      <protection/>
    </xf>
    <xf numFmtId="0" fontId="21" fillId="0" borderId="0" xfId="46" applyNumberFormat="1" applyFont="1" applyBorder="1">
      <alignment/>
      <protection/>
    </xf>
    <xf numFmtId="0" fontId="6" fillId="0" borderId="12" xfId="46" applyNumberFormat="1" applyFont="1" applyBorder="1">
      <alignment/>
      <protection/>
    </xf>
    <xf numFmtId="0" fontId="7" fillId="0" borderId="13" xfId="46" applyNumberFormat="1" applyFont="1" applyBorder="1">
      <alignment/>
      <protection/>
    </xf>
    <xf numFmtId="0" fontId="6" fillId="0" borderId="13" xfId="46" applyNumberFormat="1" applyFont="1" applyBorder="1">
      <alignment/>
      <protection/>
    </xf>
    <xf numFmtId="0" fontId="6" fillId="0" borderId="10" xfId="46" applyNumberFormat="1" applyFont="1" applyBorder="1">
      <alignment/>
      <protection/>
    </xf>
    <xf numFmtId="0" fontId="6" fillId="0" borderId="10" xfId="46" applyNumberFormat="1" applyFont="1" applyFill="1" applyBorder="1">
      <alignment/>
      <protection/>
    </xf>
    <xf numFmtId="0" fontId="7" fillId="0" borderId="12" xfId="46" applyNumberFormat="1" applyFont="1" applyBorder="1" applyAlignment="1">
      <alignment horizontal="center"/>
      <protection/>
    </xf>
    <xf numFmtId="0" fontId="6" fillId="0" borderId="11" xfId="46" applyNumberFormat="1" applyFont="1" applyBorder="1">
      <alignment/>
      <protection/>
    </xf>
    <xf numFmtId="0" fontId="7" fillId="0" borderId="11" xfId="46" applyNumberFormat="1" applyFont="1" applyBorder="1">
      <alignment/>
      <protection/>
    </xf>
    <xf numFmtId="179" fontId="6" fillId="0" borderId="0" xfId="46" applyNumberFormat="1" applyFont="1" applyFill="1" applyBorder="1">
      <alignment/>
      <protection/>
    </xf>
    <xf numFmtId="0" fontId="6" fillId="0" borderId="14" xfId="59" applyNumberFormat="1" applyFont="1" applyBorder="1">
      <alignment/>
      <protection/>
    </xf>
    <xf numFmtId="0" fontId="4" fillId="0" borderId="14" xfId="59" applyFont="1" applyBorder="1">
      <alignment/>
      <protection/>
    </xf>
    <xf numFmtId="43" fontId="6" fillId="0" borderId="14" xfId="46" applyNumberFormat="1" applyFont="1" applyBorder="1">
      <alignment/>
      <protection/>
    </xf>
    <xf numFmtId="15" fontId="7" fillId="0" borderId="12" xfId="46" applyNumberFormat="1" applyFont="1" applyBorder="1" applyAlignment="1" quotePrefix="1">
      <alignment horizontal="center"/>
      <protection/>
    </xf>
    <xf numFmtId="41" fontId="6" fillId="0" borderId="12" xfId="46" applyFont="1" applyBorder="1">
      <alignment/>
      <protection/>
    </xf>
    <xf numFmtId="41" fontId="7" fillId="0" borderId="11" xfId="46" applyFont="1" applyBorder="1">
      <alignment/>
      <protection/>
    </xf>
    <xf numFmtId="41" fontId="6" fillId="0" borderId="11" xfId="46" applyFont="1" applyBorder="1">
      <alignment/>
      <protection/>
    </xf>
    <xf numFmtId="41" fontId="7" fillId="0" borderId="13" xfId="46" applyFont="1" applyBorder="1">
      <alignment/>
      <protection/>
    </xf>
    <xf numFmtId="41" fontId="6" fillId="0" borderId="13" xfId="46" applyFont="1" applyBorder="1">
      <alignment/>
      <protection/>
    </xf>
    <xf numFmtId="179" fontId="6" fillId="0" borderId="13" xfId="42" applyNumberFormat="1" applyFont="1" applyBorder="1" applyAlignment="1">
      <alignment horizontal="right"/>
    </xf>
    <xf numFmtId="41" fontId="6" fillId="0" borderId="12" xfId="46" applyFont="1" applyFill="1" applyBorder="1">
      <alignment/>
      <protection/>
    </xf>
    <xf numFmtId="41" fontId="6" fillId="0" borderId="13" xfId="46" applyFont="1" applyFill="1" applyBorder="1">
      <alignment/>
      <protection/>
    </xf>
    <xf numFmtId="0" fontId="7" fillId="0" borderId="12" xfId="46" applyNumberFormat="1" applyFont="1" applyBorder="1" applyAlignment="1" quotePrefix="1">
      <alignment horizontal="center"/>
      <protection/>
    </xf>
    <xf numFmtId="179" fontId="7" fillId="0" borderId="12" xfId="46" applyNumberFormat="1" applyFont="1" applyBorder="1" applyAlignment="1">
      <alignment horizontal="center"/>
      <protection/>
    </xf>
    <xf numFmtId="0" fontId="18" fillId="0" borderId="0" xfId="46" applyNumberFormat="1" applyFont="1">
      <alignment/>
      <protection/>
    </xf>
    <xf numFmtId="0" fontId="6" fillId="0" borderId="15" xfId="46" applyNumberFormat="1" applyFont="1" applyBorder="1">
      <alignment/>
      <protection/>
    </xf>
    <xf numFmtId="179" fontId="6" fillId="0" borderId="15" xfId="46" applyNumberFormat="1" applyFont="1" applyBorder="1">
      <alignment/>
      <protection/>
    </xf>
    <xf numFmtId="0" fontId="7" fillId="0" borderId="0" xfId="46" applyNumberFormat="1" applyFont="1" applyFill="1" applyAlignment="1">
      <alignment horizontal="right"/>
      <protection/>
    </xf>
    <xf numFmtId="15" fontId="7" fillId="0" borderId="0" xfId="46" applyNumberFormat="1" applyFont="1" applyFill="1" applyAlignment="1">
      <alignment horizontal="right"/>
      <protection/>
    </xf>
    <xf numFmtId="15" fontId="7" fillId="0" borderId="12" xfId="46" applyNumberFormat="1" applyFont="1" applyFill="1" applyBorder="1" applyAlignment="1" quotePrefix="1">
      <alignment horizontal="right"/>
      <protection/>
    </xf>
    <xf numFmtId="0" fontId="6" fillId="0" borderId="0" xfId="59" applyNumberFormat="1" applyFont="1" applyFill="1">
      <alignment/>
      <protection/>
    </xf>
    <xf numFmtId="0" fontId="6" fillId="0" borderId="0" xfId="59" applyFont="1" applyFill="1">
      <alignment/>
      <protection/>
    </xf>
    <xf numFmtId="178" fontId="0" fillId="0" borderId="0" xfId="42" applyNumberFormat="1" applyFont="1" applyFill="1" applyAlignment="1">
      <alignment/>
    </xf>
    <xf numFmtId="178" fontId="9" fillId="0" borderId="0" xfId="42" applyNumberFormat="1" applyFont="1" applyFill="1" applyAlignment="1">
      <alignment/>
    </xf>
    <xf numFmtId="178" fontId="11" fillId="0" borderId="0" xfId="42" applyNumberFormat="1" applyFont="1" applyFill="1" applyAlignment="1">
      <alignment horizontal="right"/>
    </xf>
    <xf numFmtId="178" fontId="22" fillId="0" borderId="0" xfId="42" applyNumberFormat="1" applyFont="1" applyFill="1" applyAlignment="1" quotePrefix="1">
      <alignment horizontal="center"/>
    </xf>
    <xf numFmtId="0" fontId="7" fillId="0" borderId="0" xfId="46" applyNumberFormat="1" applyFont="1" applyFill="1" applyAlignment="1">
      <alignment horizontal="center"/>
      <protection/>
    </xf>
    <xf numFmtId="178" fontId="6" fillId="0" borderId="0" xfId="42" applyNumberFormat="1" applyFont="1" applyFill="1" applyAlignment="1">
      <alignment/>
    </xf>
    <xf numFmtId="178" fontId="6" fillId="0" borderId="0" xfId="42" applyNumberFormat="1" applyFont="1" applyFill="1" applyBorder="1" applyAlignment="1">
      <alignment horizontal="center"/>
    </xf>
    <xf numFmtId="0" fontId="6" fillId="0" borderId="0" xfId="59" applyFont="1" applyFill="1" applyBorder="1" applyAlignment="1">
      <alignment/>
      <protection/>
    </xf>
    <xf numFmtId="0" fontId="14" fillId="0" borderId="0" xfId="59" applyFont="1" applyFill="1">
      <alignment/>
      <protection/>
    </xf>
    <xf numFmtId="178" fontId="13" fillId="0" borderId="0" xfId="42" applyNumberFormat="1" applyFont="1" applyFill="1" applyAlignment="1">
      <alignment/>
    </xf>
    <xf numFmtId="0" fontId="23" fillId="0" borderId="0" xfId="46" applyNumberFormat="1" applyFont="1">
      <alignment/>
      <protection/>
    </xf>
    <xf numFmtId="0" fontId="24" fillId="0" borderId="0" xfId="46" applyNumberFormat="1" applyFont="1" applyFill="1">
      <alignment/>
      <protection/>
    </xf>
    <xf numFmtId="0" fontId="24" fillId="0" borderId="0" xfId="46" applyNumberFormat="1" applyFont="1" applyFill="1" applyAlignment="1">
      <alignment horizontal="right"/>
      <protection/>
    </xf>
    <xf numFmtId="0" fontId="23" fillId="0" borderId="0" xfId="46" applyNumberFormat="1" applyFont="1">
      <alignment/>
      <protection/>
    </xf>
    <xf numFmtId="0" fontId="18" fillId="0" borderId="0" xfId="46" applyNumberFormat="1" applyFont="1" applyFill="1">
      <alignment/>
      <protection/>
    </xf>
    <xf numFmtId="0" fontId="0" fillId="0" borderId="0" xfId="46" applyNumberFormat="1" applyFont="1">
      <alignment/>
      <protection/>
    </xf>
    <xf numFmtId="0" fontId="0" fillId="0" borderId="0" xfId="46" applyNumberFormat="1" applyFont="1" applyBorder="1">
      <alignment/>
      <protection/>
    </xf>
    <xf numFmtId="0" fontId="0" fillId="0" borderId="0" xfId="46" applyNumberFormat="1" applyFont="1" applyAlignment="1">
      <alignment horizontal="center"/>
      <protection/>
    </xf>
    <xf numFmtId="0" fontId="0" fillId="0" borderId="0" xfId="46" applyNumberFormat="1" applyFont="1" applyFill="1">
      <alignment/>
      <protection/>
    </xf>
    <xf numFmtId="179" fontId="11" fillId="0" borderId="0" xfId="42" applyNumberFormat="1" applyFont="1" applyFill="1" applyBorder="1" applyAlignment="1">
      <alignment horizontal="right"/>
    </xf>
    <xf numFmtId="0" fontId="7" fillId="0" borderId="12" xfId="46" applyNumberFormat="1" applyFont="1" applyFill="1" applyBorder="1" applyAlignment="1">
      <alignment horizontal="center"/>
      <protection/>
    </xf>
    <xf numFmtId="179" fontId="6" fillId="0" borderId="15" xfId="46" applyNumberFormat="1" applyFont="1" applyFill="1" applyBorder="1">
      <alignment/>
      <protection/>
    </xf>
    <xf numFmtId="43" fontId="6" fillId="0" borderId="10" xfId="46" applyNumberFormat="1" applyFont="1" applyFill="1" applyBorder="1">
      <alignment/>
      <protection/>
    </xf>
    <xf numFmtId="43" fontId="6" fillId="0" borderId="0" xfId="46" applyNumberFormat="1" applyFont="1" applyFill="1" applyBorder="1">
      <alignment/>
      <protection/>
    </xf>
    <xf numFmtId="179" fontId="6" fillId="0" borderId="0" xfId="46" applyNumberFormat="1" applyFont="1" applyFill="1" applyAlignment="1">
      <alignment horizontal="center"/>
      <protection/>
    </xf>
    <xf numFmtId="179" fontId="6" fillId="0" borderId="0" xfId="42" applyNumberFormat="1" applyFont="1" applyFill="1" applyAlignment="1">
      <alignment/>
    </xf>
    <xf numFmtId="0" fontId="0" fillId="0" borderId="0" xfId="46" applyNumberFormat="1" applyFont="1" applyFill="1" applyBorder="1">
      <alignment/>
      <protection/>
    </xf>
    <xf numFmtId="179" fontId="0" fillId="0" borderId="0" xfId="42" applyNumberFormat="1" applyFont="1" applyFill="1" applyAlignment="1">
      <alignment/>
    </xf>
    <xf numFmtId="179" fontId="0" fillId="0" borderId="0" xfId="42" applyNumberFormat="1" applyFont="1" applyFill="1" applyBorder="1" applyAlignment="1">
      <alignment/>
    </xf>
    <xf numFmtId="179" fontId="9" fillId="0" borderId="0" xfId="42" applyNumberFormat="1" applyFont="1" applyFill="1" applyAlignment="1">
      <alignment/>
    </xf>
    <xf numFmtId="179" fontId="9" fillId="0" borderId="0" xfId="42" applyNumberFormat="1" applyFont="1" applyFill="1" applyBorder="1" applyAlignment="1">
      <alignment/>
    </xf>
    <xf numFmtId="179" fontId="11" fillId="0" borderId="0" xfId="42" applyNumberFormat="1" applyFont="1" applyFill="1" applyAlignment="1">
      <alignment horizontal="right"/>
    </xf>
    <xf numFmtId="0" fontId="7" fillId="0" borderId="0" xfId="46" applyNumberFormat="1" applyFont="1" applyFill="1" applyBorder="1" applyAlignment="1">
      <alignment horizontal="center"/>
      <protection/>
    </xf>
    <xf numFmtId="15" fontId="7" fillId="0" borderId="12" xfId="46" applyNumberFormat="1" applyFont="1" applyFill="1" applyBorder="1" applyAlignment="1" quotePrefix="1">
      <alignment horizontal="center"/>
      <protection/>
    </xf>
    <xf numFmtId="15" fontId="7" fillId="0" borderId="0" xfId="46" applyNumberFormat="1" applyFont="1" applyFill="1" applyBorder="1" applyAlignment="1" quotePrefix="1">
      <alignment horizontal="center"/>
      <protection/>
    </xf>
    <xf numFmtId="179" fontId="6" fillId="0" borderId="12" xfId="42" applyNumberFormat="1" applyFont="1" applyFill="1" applyBorder="1" applyAlignment="1">
      <alignment horizontal="right"/>
    </xf>
    <xf numFmtId="179" fontId="6" fillId="0" borderId="11" xfId="42" applyNumberFormat="1" applyFont="1" applyFill="1" applyBorder="1" applyAlignment="1">
      <alignment horizontal="right"/>
    </xf>
    <xf numFmtId="179" fontId="6" fillId="0" borderId="13" xfId="42" applyNumberFormat="1" applyFont="1" applyFill="1" applyBorder="1" applyAlignment="1">
      <alignment horizontal="right"/>
    </xf>
    <xf numFmtId="178" fontId="6" fillId="0" borderId="11" xfId="42" applyNumberFormat="1" applyFont="1" applyFill="1" applyBorder="1" applyAlignment="1">
      <alignment horizontal="right"/>
    </xf>
    <xf numFmtId="180" fontId="6" fillId="0" borderId="12" xfId="46" applyNumberFormat="1" applyFont="1" applyFill="1" applyBorder="1" applyAlignment="1">
      <alignment horizontal="right"/>
      <protection/>
    </xf>
    <xf numFmtId="178" fontId="6" fillId="0" borderId="13" xfId="42" applyNumberFormat="1" applyFont="1" applyFill="1" applyBorder="1" applyAlignment="1">
      <alignment horizontal="right"/>
    </xf>
    <xf numFmtId="179" fontId="6" fillId="0" borderId="0" xfId="46" applyNumberFormat="1" applyFont="1" applyFill="1">
      <alignment/>
      <protection/>
    </xf>
    <xf numFmtId="178" fontId="6" fillId="0" borderId="0" xfId="42" applyNumberFormat="1" applyFont="1" applyFill="1" applyBorder="1" applyAlignment="1">
      <alignment/>
    </xf>
    <xf numFmtId="178" fontId="6" fillId="0" borderId="0" xfId="46" applyNumberFormat="1" applyFont="1" applyFill="1" applyBorder="1">
      <alignment/>
      <protection/>
    </xf>
    <xf numFmtId="0" fontId="16" fillId="0" borderId="0" xfId="46" applyNumberFormat="1" applyFont="1" applyFill="1">
      <alignment/>
      <protection/>
    </xf>
    <xf numFmtId="0" fontId="13" fillId="0" borderId="0" xfId="46" applyNumberFormat="1" applyFont="1" applyFill="1">
      <alignment/>
      <protection/>
    </xf>
    <xf numFmtId="0" fontId="21" fillId="0" borderId="0" xfId="46" applyNumberFormat="1" applyFont="1" applyFill="1">
      <alignment/>
      <protection/>
    </xf>
    <xf numFmtId="0" fontId="10" fillId="0" borderId="0" xfId="46" applyNumberFormat="1" applyFont="1" applyFill="1">
      <alignment/>
      <protection/>
    </xf>
    <xf numFmtId="0" fontId="12" fillId="0" borderId="0" xfId="46" applyNumberFormat="1" applyFont="1" applyFill="1" applyAlignment="1">
      <alignment horizontal="right"/>
      <protection/>
    </xf>
    <xf numFmtId="0" fontId="17" fillId="0" borderId="0" xfId="46" applyNumberFormat="1" applyFont="1" applyFill="1" applyBorder="1" applyAlignment="1">
      <alignment horizontal="center"/>
      <protection/>
    </xf>
    <xf numFmtId="0" fontId="6" fillId="0" borderId="0" xfId="46" applyNumberFormat="1" applyFont="1" applyFill="1" applyBorder="1" applyAlignment="1">
      <alignment horizontal="center"/>
      <protection/>
    </xf>
    <xf numFmtId="0" fontId="6" fillId="0" borderId="0" xfId="46" applyNumberFormat="1" applyFont="1" applyFill="1" applyAlignment="1">
      <alignment horizontal="center"/>
      <protection/>
    </xf>
    <xf numFmtId="179" fontId="7" fillId="0" borderId="0" xfId="46" applyNumberFormat="1" applyFont="1" applyFill="1" applyBorder="1" applyAlignment="1">
      <alignment horizontal="center"/>
      <protection/>
    </xf>
    <xf numFmtId="0" fontId="6" fillId="0" borderId="0" xfId="46" applyNumberFormat="1" applyFont="1" applyFill="1" applyBorder="1">
      <alignment/>
      <protection/>
    </xf>
    <xf numFmtId="0" fontId="6" fillId="0" borderId="0" xfId="46" applyNumberFormat="1" applyFont="1" applyFill="1" applyBorder="1" applyAlignment="1">
      <alignment/>
      <protection/>
    </xf>
    <xf numFmtId="0" fontId="6" fillId="0" borderId="0" xfId="46" applyNumberFormat="1" applyFont="1" applyFill="1" applyAlignment="1">
      <alignment horizontal="center"/>
      <protection/>
    </xf>
    <xf numFmtId="0" fontId="6" fillId="0" borderId="0" xfId="59" applyFont="1" applyFill="1" applyBorder="1">
      <alignment/>
      <protection/>
    </xf>
    <xf numFmtId="0" fontId="6" fillId="0" borderId="0" xfId="59" applyFont="1" applyFill="1" applyAlignment="1">
      <alignment horizontal="center"/>
      <protection/>
    </xf>
    <xf numFmtId="0" fontId="4" fillId="0" borderId="0" xfId="59" applyNumberFormat="1" applyFont="1" applyFill="1">
      <alignment/>
      <protection/>
    </xf>
    <xf numFmtId="0" fontId="5" fillId="0" borderId="0" xfId="59" applyFont="1" applyFill="1">
      <alignment/>
      <protection/>
    </xf>
    <xf numFmtId="0" fontId="7" fillId="0" borderId="15" xfId="46" applyNumberFormat="1" applyFont="1" applyBorder="1">
      <alignment/>
      <protection/>
    </xf>
    <xf numFmtId="0" fontId="7" fillId="0" borderId="16" xfId="46" applyNumberFormat="1" applyFont="1" applyFill="1" applyBorder="1">
      <alignment/>
      <protection/>
    </xf>
    <xf numFmtId="179" fontId="6" fillId="0" borderId="16" xfId="42" applyNumberFormat="1" applyFont="1" applyFill="1" applyBorder="1" applyAlignment="1">
      <alignment horizontal="center"/>
    </xf>
    <xf numFmtId="0" fontId="7" fillId="0" borderId="16" xfId="46" applyNumberFormat="1" applyFont="1" applyFill="1" applyBorder="1" applyAlignment="1">
      <alignment horizontal="left" wrapText="1"/>
      <protection/>
    </xf>
    <xf numFmtId="179" fontId="6" fillId="0" borderId="12" xfId="42" applyNumberFormat="1" applyFont="1" applyBorder="1" applyAlignment="1">
      <alignment horizontal="right"/>
    </xf>
    <xf numFmtId="0" fontId="6" fillId="0" borderId="0" xfId="58" applyFont="1" applyFill="1" applyAlignment="1">
      <alignment horizontal="left"/>
      <protection/>
    </xf>
    <xf numFmtId="178" fontId="6" fillId="24" borderId="10" xfId="42" applyNumberFormat="1" applyFont="1" applyFill="1" applyBorder="1" applyAlignment="1">
      <alignment/>
    </xf>
    <xf numFmtId="178" fontId="6" fillId="24" borderId="10" xfId="46" applyNumberFormat="1" applyFont="1" applyFill="1" applyBorder="1">
      <alignment/>
      <protection/>
    </xf>
    <xf numFmtId="0" fontId="0" fillId="0" borderId="0" xfId="46" applyNumberFormat="1" applyFont="1" applyFill="1" applyBorder="1" applyAlignment="1">
      <alignment/>
      <protection/>
    </xf>
    <xf numFmtId="0" fontId="6" fillId="0" borderId="0" xfId="46" applyNumberFormat="1" applyFont="1" applyFill="1" applyBorder="1" applyAlignment="1">
      <alignment/>
      <protection/>
    </xf>
    <xf numFmtId="0" fontId="7" fillId="0" borderId="0" xfId="46" applyNumberFormat="1" applyFont="1" applyFill="1" applyBorder="1" applyAlignment="1">
      <alignment/>
      <protection/>
    </xf>
    <xf numFmtId="179" fontId="6" fillId="0" borderId="0" xfId="46" applyNumberFormat="1" applyFont="1" applyFill="1" applyBorder="1" applyAlignment="1">
      <alignment/>
      <protection/>
    </xf>
    <xf numFmtId="179" fontId="6" fillId="0" borderId="12" xfId="46" applyNumberFormat="1" applyFont="1" applyFill="1" applyBorder="1" applyAlignment="1">
      <alignment/>
      <protection/>
    </xf>
    <xf numFmtId="179" fontId="6" fillId="0" borderId="15" xfId="46" applyNumberFormat="1" applyFont="1" applyFill="1" applyBorder="1" applyAlignment="1">
      <alignment/>
      <protection/>
    </xf>
    <xf numFmtId="179" fontId="6" fillId="0" borderId="12" xfId="46" applyNumberFormat="1" applyFont="1" applyFill="1" applyBorder="1" applyAlignment="1">
      <alignment horizontal="center"/>
      <protection/>
    </xf>
    <xf numFmtId="179" fontId="6" fillId="0" borderId="0" xfId="46" applyNumberFormat="1" applyFont="1" applyFill="1" applyAlignment="1">
      <alignment/>
      <protection/>
    </xf>
    <xf numFmtId="179" fontId="6" fillId="0" borderId="0" xfId="46" applyNumberFormat="1" applyFont="1" applyFill="1" applyBorder="1" applyAlignment="1">
      <alignment horizontal="center"/>
      <protection/>
    </xf>
    <xf numFmtId="179" fontId="6" fillId="0" borderId="13" xfId="46" applyNumberFormat="1" applyFont="1" applyFill="1" applyBorder="1" applyAlignment="1">
      <alignment/>
      <protection/>
    </xf>
    <xf numFmtId="0" fontId="6" fillId="0" borderId="10" xfId="46" applyNumberFormat="1" applyFont="1" applyFill="1" applyBorder="1">
      <alignment/>
      <protection/>
    </xf>
    <xf numFmtId="179" fontId="6" fillId="0" borderId="10" xfId="46" applyNumberFormat="1" applyFont="1" applyFill="1" applyBorder="1" applyAlignment="1">
      <alignment/>
      <protection/>
    </xf>
    <xf numFmtId="179" fontId="6" fillId="0" borderId="10" xfId="46" applyNumberFormat="1" applyFont="1" applyFill="1" applyBorder="1">
      <alignment/>
      <protection/>
    </xf>
    <xf numFmtId="0" fontId="4" fillId="0" borderId="0" xfId="59" applyFont="1" applyFill="1" applyBorder="1">
      <alignment/>
      <protection/>
    </xf>
    <xf numFmtId="0" fontId="4" fillId="0" borderId="0" xfId="59" applyFont="1" applyFill="1" applyBorder="1" applyAlignment="1">
      <alignment/>
      <protection/>
    </xf>
    <xf numFmtId="179" fontId="6" fillId="0" borderId="10" xfId="46" applyNumberFormat="1" applyFont="1" applyFill="1" applyBorder="1">
      <alignment/>
      <protection/>
    </xf>
    <xf numFmtId="0" fontId="4" fillId="0" borderId="17" xfId="59" applyFont="1" applyBorder="1">
      <alignment/>
      <protection/>
    </xf>
    <xf numFmtId="0" fontId="4" fillId="0" borderId="18" xfId="59" applyFont="1" applyBorder="1">
      <alignment/>
      <protection/>
    </xf>
    <xf numFmtId="0" fontId="6" fillId="0" borderId="19" xfId="59" applyFont="1" applyBorder="1">
      <alignment/>
      <protection/>
    </xf>
    <xf numFmtId="0" fontId="4" fillId="0" borderId="11" xfId="59" applyFont="1" applyBorder="1">
      <alignment/>
      <protection/>
    </xf>
    <xf numFmtId="0" fontId="4" fillId="0" borderId="20" xfId="59" applyFont="1" applyBorder="1">
      <alignment/>
      <protection/>
    </xf>
    <xf numFmtId="0" fontId="7" fillId="0" borderId="0" xfId="59" applyFont="1" applyAlignment="1">
      <alignment horizontal="center"/>
      <protection/>
    </xf>
    <xf numFmtId="0" fontId="7" fillId="0" borderId="0" xfId="59" applyFont="1">
      <alignment/>
      <protection/>
    </xf>
    <xf numFmtId="179" fontId="6" fillId="0" borderId="11" xfId="46" applyNumberFormat="1" applyFont="1" applyFill="1" applyBorder="1" applyAlignment="1">
      <alignment horizontal="center"/>
      <protection/>
    </xf>
    <xf numFmtId="179" fontId="6" fillId="0" borderId="13" xfId="46" applyNumberFormat="1" applyFont="1" applyFill="1" applyBorder="1" applyAlignment="1">
      <alignment horizontal="center"/>
      <protection/>
    </xf>
    <xf numFmtId="43" fontId="6" fillId="0" borderId="14" xfId="46" applyNumberFormat="1" applyFont="1" applyFill="1" applyBorder="1" applyAlignment="1">
      <alignment horizontal="center"/>
      <protection/>
    </xf>
    <xf numFmtId="178" fontId="6" fillId="0" borderId="10" xfId="42" applyNumberFormat="1" applyFont="1" applyFill="1" applyBorder="1" applyAlignment="1">
      <alignment/>
    </xf>
    <xf numFmtId="179" fontId="6" fillId="0" borderId="12" xfId="46" applyNumberFormat="1" applyFont="1" applyFill="1" applyBorder="1">
      <alignment/>
      <protection/>
    </xf>
    <xf numFmtId="179" fontId="6" fillId="0" borderId="13" xfId="46" applyNumberFormat="1" applyFont="1" applyFill="1" applyBorder="1">
      <alignment/>
      <protection/>
    </xf>
    <xf numFmtId="179" fontId="13" fillId="0" borderId="0" xfId="42" applyNumberFormat="1" applyFont="1" applyFill="1" applyAlignment="1">
      <alignment/>
    </xf>
    <xf numFmtId="178" fontId="6" fillId="0" borderId="0" xfId="46" applyNumberFormat="1" applyFont="1" applyFill="1">
      <alignment/>
      <protection/>
    </xf>
    <xf numFmtId="178" fontId="6" fillId="0" borderId="13" xfId="42" applyNumberFormat="1" applyFont="1" applyFill="1" applyBorder="1" applyAlignment="1">
      <alignment/>
    </xf>
    <xf numFmtId="178" fontId="6" fillId="0" borderId="13" xfId="46" applyNumberFormat="1" applyFont="1" applyFill="1" applyBorder="1">
      <alignment/>
      <protection/>
    </xf>
    <xf numFmtId="177" fontId="6" fillId="0" borderId="10" xfId="42" applyFont="1" applyFill="1" applyBorder="1" applyAlignment="1">
      <alignment/>
    </xf>
    <xf numFmtId="0" fontId="43" fillId="0" borderId="0" xfId="59" applyNumberFormat="1" applyFont="1">
      <alignment/>
      <protection/>
    </xf>
    <xf numFmtId="0" fontId="43" fillId="0" borderId="0" xfId="59" applyFont="1">
      <alignment/>
      <protection/>
    </xf>
    <xf numFmtId="0" fontId="43" fillId="0" borderId="0" xfId="46" applyNumberFormat="1" applyFont="1" applyFill="1">
      <alignment/>
      <protection/>
    </xf>
    <xf numFmtId="179" fontId="6" fillId="0" borderId="0" xfId="42" applyNumberFormat="1" applyFont="1" applyFill="1" applyBorder="1" applyAlignment="1">
      <alignment horizontal="right"/>
    </xf>
    <xf numFmtId="178" fontId="6" fillId="0" borderId="0" xfId="42" applyNumberFormat="1" applyFont="1" applyFill="1" applyBorder="1" applyAlignment="1">
      <alignment horizontal="right"/>
    </xf>
    <xf numFmtId="41" fontId="7" fillId="0" borderId="0" xfId="46" applyFont="1" applyAlignment="1">
      <alignment horizontal="center"/>
      <protection/>
    </xf>
    <xf numFmtId="41" fontId="7" fillId="0" borderId="0" xfId="46" applyFont="1" applyBorder="1" applyAlignment="1">
      <alignment horizontal="center"/>
      <protection/>
    </xf>
    <xf numFmtId="0" fontId="6" fillId="0" borderId="21" xfId="59" applyFont="1" applyBorder="1" applyAlignment="1">
      <alignment horizontal="justify" vertical="center"/>
      <protection/>
    </xf>
    <xf numFmtId="179" fontId="7" fillId="0" borderId="0" xfId="46" applyNumberFormat="1" applyFont="1" applyBorder="1" applyAlignment="1">
      <alignment horizontal="center"/>
      <protection/>
    </xf>
    <xf numFmtId="0" fontId="7" fillId="0" borderId="0" xfId="46" applyNumberFormat="1" applyFont="1" applyFill="1" applyAlignment="1">
      <alignment horizontal="center"/>
      <protection/>
    </xf>
    <xf numFmtId="16" fontId="7" fillId="0" borderId="0" xfId="46" applyNumberFormat="1" applyFont="1" applyFill="1" applyAlignment="1" quotePrefix="1">
      <alignment horizontal="center"/>
      <protection/>
    </xf>
    <xf numFmtId="16" fontId="7" fillId="0" borderId="0" xfId="46" applyNumberFormat="1" applyFont="1" applyAlignment="1" quotePrefix="1">
      <alignment horizontal="center"/>
      <protection/>
    </xf>
    <xf numFmtId="0" fontId="7" fillId="0" borderId="0" xfId="46" applyNumberFormat="1" applyFont="1" applyAlignment="1">
      <alignment horizontal="center"/>
      <protection/>
    </xf>
    <xf numFmtId="0" fontId="7" fillId="0" borderId="0" xfId="46" applyNumberFormat="1" applyFont="1" applyFill="1" applyBorder="1" applyAlignment="1">
      <alignment horizontal="center"/>
      <protection/>
    </xf>
    <xf numFmtId="0" fontId="8" fillId="0" borderId="0" xfId="46" applyNumberFormat="1" applyFont="1" applyFill="1" applyAlignment="1" quotePrefix="1">
      <alignment horizontal="center"/>
      <protection/>
    </xf>
    <xf numFmtId="0" fontId="8" fillId="0" borderId="0" xfId="46" applyNumberFormat="1" applyFont="1" applyFill="1" applyAlignment="1">
      <alignment horizontal="center"/>
      <protection/>
    </xf>
    <xf numFmtId="0" fontId="6" fillId="0" borderId="0" xfId="46" applyNumberFormat="1" applyFont="1" applyAlignment="1">
      <alignment horizontal="center"/>
      <protection/>
    </xf>
    <xf numFmtId="0" fontId="7" fillId="0" borderId="19" xfId="46" applyNumberFormat="1" applyFont="1" applyBorder="1" applyAlignment="1">
      <alignment horizontal="left"/>
      <protection/>
    </xf>
    <xf numFmtId="0" fontId="7" fillId="0" borderId="11" xfId="46" applyNumberFormat="1" applyFont="1" applyBorder="1" applyAlignment="1">
      <alignment horizontal="left"/>
      <protection/>
    </xf>
    <xf numFmtId="0" fontId="6" fillId="0" borderId="19" xfId="46" applyNumberFormat="1" applyFont="1" applyBorder="1" applyAlignment="1">
      <alignment/>
      <protection/>
    </xf>
    <xf numFmtId="0" fontId="6" fillId="0" borderId="11" xfId="46" applyNumberFormat="1" applyFont="1" applyBorder="1" applyAlignment="1">
      <alignment/>
      <protection/>
    </xf>
    <xf numFmtId="0" fontId="6" fillId="0" borderId="20" xfId="46" applyNumberFormat="1" applyFont="1" applyBorder="1" applyAlignment="1">
      <alignment/>
      <protection/>
    </xf>
    <xf numFmtId="0" fontId="6" fillId="0" borderId="17" xfId="46" applyNumberFormat="1" applyFont="1" applyBorder="1" applyAlignment="1">
      <alignment horizontal="left"/>
      <protection/>
    </xf>
    <xf numFmtId="0" fontId="6" fillId="0" borderId="0" xfId="46" applyNumberFormat="1" applyFont="1" applyBorder="1" applyAlignment="1">
      <alignment horizontal="left"/>
      <protection/>
    </xf>
    <xf numFmtId="0" fontId="7" fillId="0" borderId="19" xfId="59" applyFont="1" applyBorder="1" applyAlignment="1">
      <alignment horizontal="left"/>
      <protection/>
    </xf>
    <xf numFmtId="0" fontId="7" fillId="0" borderId="11" xfId="59" applyFont="1" applyBorder="1" applyAlignment="1">
      <alignment horizontal="left"/>
      <protection/>
    </xf>
    <xf numFmtId="0" fontId="7" fillId="0" borderId="20" xfId="59" applyFont="1" applyBorder="1" applyAlignment="1">
      <alignment horizontal="left"/>
      <protection/>
    </xf>
    <xf numFmtId="0" fontId="6" fillId="0" borderId="18" xfId="46" applyNumberFormat="1" applyFont="1" applyBorder="1" applyAlignment="1">
      <alignment horizontal="center"/>
      <protection/>
    </xf>
    <xf numFmtId="0" fontId="6" fillId="0" borderId="12" xfId="46" applyNumberFormat="1" applyFont="1" applyBorder="1" applyAlignment="1">
      <alignment horizontal="center"/>
      <protection/>
    </xf>
    <xf numFmtId="0" fontId="6" fillId="0" borderId="0" xfId="59" applyFont="1" applyBorder="1" applyAlignment="1">
      <alignment horizontal="justify" vertical="center"/>
      <protection/>
    </xf>
    <xf numFmtId="0" fontId="6" fillId="0" borderId="22" xfId="59" applyFont="1" applyBorder="1" applyAlignment="1">
      <alignment horizontal="justify" vertical="center"/>
      <protection/>
    </xf>
    <xf numFmtId="0" fontId="6" fillId="0" borderId="12" xfId="59" applyFont="1" applyBorder="1" applyAlignment="1">
      <alignment horizontal="justify"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1930375" xfId="58"/>
    <cellStyle name="Normal_Dtr Rpt 2-7" xfId="59"/>
    <cellStyle name="Normal_note 15-3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11</xdr:col>
      <xdr:colOff>9525</xdr:colOff>
      <xdr:row>35</xdr:row>
      <xdr:rowOff>114300</xdr:rowOff>
    </xdr:to>
    <xdr:sp>
      <xdr:nvSpPr>
        <xdr:cNvPr id="1" name="Text 2"/>
        <xdr:cNvSpPr txBox="1">
          <a:spLocks noChangeArrowheads="1"/>
        </xdr:cNvSpPr>
      </xdr:nvSpPr>
      <xdr:spPr>
        <a:xfrm>
          <a:off x="0" y="8905875"/>
          <a:ext cx="6267450" cy="657225"/>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Income Statements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104775</xdr:colOff>
      <xdr:row>31</xdr:row>
      <xdr:rowOff>0</xdr:rowOff>
    </xdr:from>
    <xdr:to>
      <xdr:col>11</xdr:col>
      <xdr:colOff>0</xdr:colOff>
      <xdr:row>31</xdr:row>
      <xdr:rowOff>0</xdr:rowOff>
    </xdr:to>
    <xdr:sp>
      <xdr:nvSpPr>
        <xdr:cNvPr id="2" name="Text 2"/>
        <xdr:cNvSpPr txBox="1">
          <a:spLocks noChangeArrowheads="1"/>
        </xdr:cNvSpPr>
      </xdr:nvSpPr>
      <xdr:spPr>
        <a:xfrm>
          <a:off x="104775" y="8734425"/>
          <a:ext cx="6153150" cy="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28575</xdr:rowOff>
    </xdr:from>
    <xdr:to>
      <xdr:col>7</xdr:col>
      <xdr:colOff>0</xdr:colOff>
      <xdr:row>60</xdr:row>
      <xdr:rowOff>133350</xdr:rowOff>
    </xdr:to>
    <xdr:sp>
      <xdr:nvSpPr>
        <xdr:cNvPr id="1" name="Text 2"/>
        <xdr:cNvSpPr txBox="1">
          <a:spLocks noChangeArrowheads="1"/>
        </xdr:cNvSpPr>
      </xdr:nvSpPr>
      <xdr:spPr>
        <a:xfrm>
          <a:off x="0" y="10010775"/>
          <a:ext cx="6038850" cy="81915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Balance Sheets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0</xdr:colOff>
      <xdr:row>52</xdr:row>
      <xdr:rowOff>85725</xdr:rowOff>
    </xdr:from>
    <xdr:to>
      <xdr:col>0</xdr:col>
      <xdr:colOff>28575</xdr:colOff>
      <xdr:row>53</xdr:row>
      <xdr:rowOff>0</xdr:rowOff>
    </xdr:to>
    <xdr:sp>
      <xdr:nvSpPr>
        <xdr:cNvPr id="2" name="Text 2"/>
        <xdr:cNvSpPr txBox="1">
          <a:spLocks noChangeArrowheads="1"/>
        </xdr:cNvSpPr>
      </xdr:nvSpPr>
      <xdr:spPr>
        <a:xfrm>
          <a:off x="0" y="9467850"/>
          <a:ext cx="285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53</xdr:row>
      <xdr:rowOff>0</xdr:rowOff>
    </xdr:from>
    <xdr:to>
      <xdr:col>7</xdr:col>
      <xdr:colOff>0</xdr:colOff>
      <xdr:row>55</xdr:row>
      <xdr:rowOff>114300</xdr:rowOff>
    </xdr:to>
    <xdr:sp>
      <xdr:nvSpPr>
        <xdr:cNvPr id="3" name="Text 2"/>
        <xdr:cNvSpPr txBox="1">
          <a:spLocks noChangeArrowheads="1"/>
        </xdr:cNvSpPr>
      </xdr:nvSpPr>
      <xdr:spPr>
        <a:xfrm>
          <a:off x="104775" y="9467850"/>
          <a:ext cx="5934075" cy="45720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Comparative figures for the preceding financial year have been restated as described in Note 1 of the explanatory notes.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95250</xdr:rowOff>
    </xdr:from>
    <xdr:to>
      <xdr:col>7</xdr:col>
      <xdr:colOff>0</xdr:colOff>
      <xdr:row>6</xdr:row>
      <xdr:rowOff>95250</xdr:rowOff>
    </xdr:to>
    <xdr:sp>
      <xdr:nvSpPr>
        <xdr:cNvPr id="1" name="Line 2"/>
        <xdr:cNvSpPr>
          <a:spLocks/>
        </xdr:cNvSpPr>
      </xdr:nvSpPr>
      <xdr:spPr>
        <a:xfrm flipV="1">
          <a:off x="4733925" y="12954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6</xdr:row>
      <xdr:rowOff>104775</xdr:rowOff>
    </xdr:from>
    <xdr:to>
      <xdr:col>7</xdr:col>
      <xdr:colOff>0</xdr:colOff>
      <xdr:row>6</xdr:row>
      <xdr:rowOff>104775</xdr:rowOff>
    </xdr:to>
    <xdr:sp>
      <xdr:nvSpPr>
        <xdr:cNvPr id="2" name="Line 3"/>
        <xdr:cNvSpPr>
          <a:spLocks/>
        </xdr:cNvSpPr>
      </xdr:nvSpPr>
      <xdr:spPr>
        <a:xfrm flipH="1" flipV="1">
          <a:off x="4733925" y="1304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48</xdr:row>
      <xdr:rowOff>0</xdr:rowOff>
    </xdr:from>
    <xdr:to>
      <xdr:col>9</xdr:col>
      <xdr:colOff>819150</xdr:colOff>
      <xdr:row>52</xdr:row>
      <xdr:rowOff>47625</xdr:rowOff>
    </xdr:to>
    <xdr:sp>
      <xdr:nvSpPr>
        <xdr:cNvPr id="3" name="Text 2"/>
        <xdr:cNvSpPr txBox="1">
          <a:spLocks noChangeArrowheads="1"/>
        </xdr:cNvSpPr>
      </xdr:nvSpPr>
      <xdr:spPr>
        <a:xfrm>
          <a:off x="0" y="8610600"/>
          <a:ext cx="6638925" cy="60960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Statements of Changes in Equity should be read in conjunction with the Audited Financial Statements for the year ended 30 April 2007 and the accompanying explanatory notes attached to the quarterly financial statements.)</a:t>
          </a:r>
        </a:p>
      </xdr:txBody>
    </xdr:sp>
    <xdr:clientData/>
  </xdr:twoCellAnchor>
  <xdr:twoCellAnchor>
    <xdr:from>
      <xdr:col>7</xdr:col>
      <xdr:colOff>0</xdr:colOff>
      <xdr:row>6</xdr:row>
      <xdr:rowOff>95250</xdr:rowOff>
    </xdr:from>
    <xdr:to>
      <xdr:col>7</xdr:col>
      <xdr:colOff>0</xdr:colOff>
      <xdr:row>6</xdr:row>
      <xdr:rowOff>95250</xdr:rowOff>
    </xdr:to>
    <xdr:sp>
      <xdr:nvSpPr>
        <xdr:cNvPr id="4" name="Line 5"/>
        <xdr:cNvSpPr>
          <a:spLocks/>
        </xdr:cNvSpPr>
      </xdr:nvSpPr>
      <xdr:spPr>
        <a:xfrm flipV="1">
          <a:off x="4733925" y="12954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47</xdr:row>
      <xdr:rowOff>0</xdr:rowOff>
    </xdr:from>
    <xdr:to>
      <xdr:col>9</xdr:col>
      <xdr:colOff>838200</xdr:colOff>
      <xdr:row>47</xdr:row>
      <xdr:rowOff>0</xdr:rowOff>
    </xdr:to>
    <xdr:sp>
      <xdr:nvSpPr>
        <xdr:cNvPr id="5" name="Text 2"/>
        <xdr:cNvSpPr txBox="1">
          <a:spLocks noChangeArrowheads="1"/>
        </xdr:cNvSpPr>
      </xdr:nvSpPr>
      <xdr:spPr>
        <a:xfrm>
          <a:off x="0" y="8439150"/>
          <a:ext cx="66579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 Comparative figures for financial year 2006 have been restated as described in Note A3 of the explanatory notes.</a:t>
          </a:r>
        </a:p>
      </xdr:txBody>
    </xdr:sp>
    <xdr:clientData/>
  </xdr:twoCellAnchor>
  <xdr:twoCellAnchor>
    <xdr:from>
      <xdr:col>0</xdr:col>
      <xdr:colOff>104775</xdr:colOff>
      <xdr:row>47</xdr:row>
      <xdr:rowOff>0</xdr:rowOff>
    </xdr:from>
    <xdr:to>
      <xdr:col>9</xdr:col>
      <xdr:colOff>838200</xdr:colOff>
      <xdr:row>47</xdr:row>
      <xdr:rowOff>0</xdr:rowOff>
    </xdr:to>
    <xdr:sp>
      <xdr:nvSpPr>
        <xdr:cNvPr id="6" name="Text 2"/>
        <xdr:cNvSpPr txBox="1">
          <a:spLocks noChangeArrowheads="1"/>
        </xdr:cNvSpPr>
      </xdr:nvSpPr>
      <xdr:spPr>
        <a:xfrm>
          <a:off x="104775" y="8439150"/>
          <a:ext cx="6553200" cy="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0</xdr:rowOff>
    </xdr:from>
    <xdr:to>
      <xdr:col>8</xdr:col>
      <xdr:colOff>0</xdr:colOff>
      <xdr:row>75</xdr:row>
      <xdr:rowOff>152400</xdr:rowOff>
    </xdr:to>
    <xdr:sp>
      <xdr:nvSpPr>
        <xdr:cNvPr id="1" name="Text 2"/>
        <xdr:cNvSpPr txBox="1">
          <a:spLocks noChangeArrowheads="1"/>
        </xdr:cNvSpPr>
      </xdr:nvSpPr>
      <xdr:spPr>
        <a:xfrm>
          <a:off x="0" y="11791950"/>
          <a:ext cx="7505700" cy="66675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Cash Flow Statements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0</xdr:colOff>
      <xdr:row>72</xdr:row>
      <xdr:rowOff>0</xdr:rowOff>
    </xdr:from>
    <xdr:to>
      <xdr:col>7</xdr:col>
      <xdr:colOff>1038225</xdr:colOff>
      <xdr:row>72</xdr:row>
      <xdr:rowOff>0</xdr:rowOff>
    </xdr:to>
    <xdr:sp>
      <xdr:nvSpPr>
        <xdr:cNvPr id="2" name="Text 2"/>
        <xdr:cNvSpPr txBox="1">
          <a:spLocks noChangeArrowheads="1"/>
        </xdr:cNvSpPr>
      </xdr:nvSpPr>
      <xdr:spPr>
        <a:xfrm>
          <a:off x="0" y="11791950"/>
          <a:ext cx="7353300" cy="0"/>
        </a:xfrm>
        <a:prstGeom prst="rect">
          <a:avLst/>
        </a:prstGeom>
        <a:noFill/>
        <a:ln w="1" cmpd="sng">
          <a:noFill/>
        </a:ln>
      </xdr:spPr>
      <xdr:txBody>
        <a:bodyPr vertOverflow="clip" wrap="square" lIns="36576" tIns="22860" rIns="36576" bIns="0"/>
        <a:p>
          <a:pPr algn="just">
            <a:defRPr/>
          </a:pPr>
          <a:r>
            <a:rPr lang="en-US" cap="none" sz="1200" b="0" i="1"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Comparative figures for financial year 2006 have been restated as described in Note A3 of the explanatory notes.</a:t>
          </a:r>
        </a:p>
      </xdr:txBody>
    </xdr:sp>
    <xdr:clientData/>
  </xdr:twoCellAnchor>
  <xdr:twoCellAnchor>
    <xdr:from>
      <xdr:col>0</xdr:col>
      <xdr:colOff>104775</xdr:colOff>
      <xdr:row>72</xdr:row>
      <xdr:rowOff>0</xdr:rowOff>
    </xdr:from>
    <xdr:to>
      <xdr:col>8</xdr:col>
      <xdr:colOff>9525</xdr:colOff>
      <xdr:row>72</xdr:row>
      <xdr:rowOff>0</xdr:rowOff>
    </xdr:to>
    <xdr:sp>
      <xdr:nvSpPr>
        <xdr:cNvPr id="3" name="Text 2"/>
        <xdr:cNvSpPr txBox="1">
          <a:spLocks noChangeArrowheads="1"/>
        </xdr:cNvSpPr>
      </xdr:nvSpPr>
      <xdr:spPr>
        <a:xfrm>
          <a:off x="104775" y="11791950"/>
          <a:ext cx="7410450"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142875</xdr:rowOff>
    </xdr:from>
    <xdr:to>
      <xdr:col>1</xdr:col>
      <xdr:colOff>0</xdr:colOff>
      <xdr:row>13</xdr:row>
      <xdr:rowOff>19050</xdr:rowOff>
    </xdr:to>
    <xdr:sp>
      <xdr:nvSpPr>
        <xdr:cNvPr id="1" name="Text 2"/>
        <xdr:cNvSpPr txBox="1">
          <a:spLocks noChangeArrowheads="1"/>
        </xdr:cNvSpPr>
      </xdr:nvSpPr>
      <xdr:spPr>
        <a:xfrm>
          <a:off x="47625" y="2447925"/>
          <a:ext cx="190500" cy="66675"/>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19</xdr:row>
      <xdr:rowOff>0</xdr:rowOff>
    </xdr:from>
    <xdr:to>
      <xdr:col>10</xdr:col>
      <xdr:colOff>0</xdr:colOff>
      <xdr:row>19</xdr:row>
      <xdr:rowOff>0</xdr:rowOff>
    </xdr:to>
    <xdr:sp>
      <xdr:nvSpPr>
        <xdr:cNvPr id="2" name="Text 2"/>
        <xdr:cNvSpPr txBox="1">
          <a:spLocks noChangeArrowheads="1"/>
        </xdr:cNvSpPr>
      </xdr:nvSpPr>
      <xdr:spPr>
        <a:xfrm>
          <a:off x="238125" y="3638550"/>
          <a:ext cx="6029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3 FRSs issued by MASB which applicable to the operations of the Group but not yet effective for the Group in the current financial year are as follows:</a:t>
          </a:r>
        </a:p>
      </xdr:txBody>
    </xdr:sp>
    <xdr:clientData/>
  </xdr:twoCellAnchor>
  <xdr:twoCellAnchor>
    <xdr:from>
      <xdr:col>10</xdr:col>
      <xdr:colOff>0</xdr:colOff>
      <xdr:row>28</xdr:row>
      <xdr:rowOff>66675</xdr:rowOff>
    </xdr:from>
    <xdr:to>
      <xdr:col>10</xdr:col>
      <xdr:colOff>28575</xdr:colOff>
      <xdr:row>29</xdr:row>
      <xdr:rowOff>0</xdr:rowOff>
    </xdr:to>
    <xdr:sp>
      <xdr:nvSpPr>
        <xdr:cNvPr id="3" name="Text 2"/>
        <xdr:cNvSpPr txBox="1">
          <a:spLocks noChangeArrowheads="1"/>
        </xdr:cNvSpPr>
      </xdr:nvSpPr>
      <xdr:spPr>
        <a:xfrm>
          <a:off x="6267450" y="5419725"/>
          <a:ext cx="28575" cy="161925"/>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56</xdr:row>
      <xdr:rowOff>0</xdr:rowOff>
    </xdr:from>
    <xdr:to>
      <xdr:col>10</xdr:col>
      <xdr:colOff>0</xdr:colOff>
      <xdr:row>56</xdr:row>
      <xdr:rowOff>0</xdr:rowOff>
    </xdr:to>
    <xdr:sp>
      <xdr:nvSpPr>
        <xdr:cNvPr id="4" name="Text 2"/>
        <xdr:cNvSpPr txBox="1">
          <a:spLocks noChangeArrowheads="1"/>
        </xdr:cNvSpPr>
      </xdr:nvSpPr>
      <xdr:spPr>
        <a:xfrm>
          <a:off x="504825" y="10829925"/>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Prior to 1 May  2006, goodwill was amortised on a straight-line basis over its estimated useful life of 20 years. The adoption of these new FRSs has resulted in the Group ceasing goodwill amortisation prospectively with effect from the current financial year commencing 1 May 2006. Goodwill is now stated at cost less accumulated impairment losses and subject to impairment test annually, or more frequently if events or changes in circumstances indicate that it might be impaired. Any impairment loss is recognised in the income statement and subsequent reversal is not allowed.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adoption of these new FRSs has the effect of ceasing the amortisation charges of RM262,000 in the current quarter and RM1,049,000 in the current financial year ended 30 April 2007.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56</xdr:row>
      <xdr:rowOff>0</xdr:rowOff>
    </xdr:from>
    <xdr:to>
      <xdr:col>10</xdr:col>
      <xdr:colOff>0</xdr:colOff>
      <xdr:row>56</xdr:row>
      <xdr:rowOff>0</xdr:rowOff>
    </xdr:to>
    <xdr:sp>
      <xdr:nvSpPr>
        <xdr:cNvPr id="5" name="Text 2"/>
        <xdr:cNvSpPr txBox="1">
          <a:spLocks noChangeArrowheads="1"/>
        </xdr:cNvSpPr>
      </xdr:nvSpPr>
      <xdr:spPr>
        <a:xfrm>
          <a:off x="504825" y="10829925"/>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 maintains its existing accounting policy on biological assets and will comply with the provisions of MASB Exposure Draft 50: Agriculture, the equivalent of International Accounting Standard 41, once it becomes effective for application in Malaysia.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current financial year's presentation of biological assets is based on the revised requirements of FRS 101, with comparatives restated to conform with the curent financial year's presentation.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Share of profit of associates is now presented as net after-tax profit in the consolidated income statement as opposed to the previous presentation whereby the pre-tax share of profit was included in the consolidated income statement while the share of associates' tax was included in the Group's taxation.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With the implementation of FRS 101, the comparative figures for "share of profit of associates" and "taxation" in the consolidated income statement and "share of profit of associates" in the consolidated cash flow statement have been restated for the presentation purpose.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38</xdr:row>
      <xdr:rowOff>0</xdr:rowOff>
    </xdr:from>
    <xdr:to>
      <xdr:col>10</xdr:col>
      <xdr:colOff>0</xdr:colOff>
      <xdr:row>38</xdr:row>
      <xdr:rowOff>0</xdr:rowOff>
    </xdr:to>
    <xdr:sp>
      <xdr:nvSpPr>
        <xdr:cNvPr id="6" name="Text 2"/>
        <xdr:cNvSpPr txBox="1">
          <a:spLocks noChangeArrowheads="1"/>
        </xdr:cNvSpPr>
      </xdr:nvSpPr>
      <xdr:spPr>
        <a:xfrm>
          <a:off x="247650" y="7296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Accordingly, the following comparative amounts have been restated:</a:t>
          </a:r>
        </a:p>
      </xdr:txBody>
    </xdr:sp>
    <xdr:clientData/>
  </xdr:twoCellAnchor>
  <xdr:twoCellAnchor>
    <xdr:from>
      <xdr:col>2</xdr:col>
      <xdr:colOff>0</xdr:colOff>
      <xdr:row>56</xdr:row>
      <xdr:rowOff>0</xdr:rowOff>
    </xdr:from>
    <xdr:to>
      <xdr:col>10</xdr:col>
      <xdr:colOff>0</xdr:colOff>
      <xdr:row>56</xdr:row>
      <xdr:rowOff>0</xdr:rowOff>
    </xdr:to>
    <xdr:sp>
      <xdr:nvSpPr>
        <xdr:cNvPr id="7" name="Text 2"/>
        <xdr:cNvSpPr txBox="1">
          <a:spLocks noChangeArrowheads="1"/>
        </xdr:cNvSpPr>
      </xdr:nvSpPr>
      <xdr:spPr>
        <a:xfrm>
          <a:off x="504825" y="10829925"/>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new FRS 3 has resulted in consequential amendments to another accounting standard, FRS 136.</a:t>
          </a:r>
        </a:p>
      </xdr:txBody>
    </xdr:sp>
    <xdr:clientData/>
  </xdr:twoCellAnchor>
  <xdr:twoCellAnchor>
    <xdr:from>
      <xdr:col>1</xdr:col>
      <xdr:colOff>0</xdr:colOff>
      <xdr:row>56</xdr:row>
      <xdr:rowOff>0</xdr:rowOff>
    </xdr:from>
    <xdr:to>
      <xdr:col>10</xdr:col>
      <xdr:colOff>0</xdr:colOff>
      <xdr:row>56</xdr:row>
      <xdr:rowOff>0</xdr:rowOff>
    </xdr:to>
    <xdr:sp>
      <xdr:nvSpPr>
        <xdr:cNvPr id="8" name="Text 2"/>
        <xdr:cNvSpPr txBox="1">
          <a:spLocks noChangeArrowheads="1"/>
        </xdr:cNvSpPr>
      </xdr:nvSpPr>
      <xdr:spPr>
        <a:xfrm>
          <a:off x="238125" y="10829925"/>
          <a:ext cx="6029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principal effects of the changes in accounting policies resulting from the adoption of the new/revised FRSs are as below:</a:t>
          </a:r>
        </a:p>
      </xdr:txBody>
    </xdr:sp>
    <xdr:clientData/>
  </xdr:twoCellAnchor>
  <xdr:twoCellAnchor>
    <xdr:from>
      <xdr:col>1</xdr:col>
      <xdr:colOff>9525</xdr:colOff>
      <xdr:row>58</xdr:row>
      <xdr:rowOff>19050</xdr:rowOff>
    </xdr:from>
    <xdr:to>
      <xdr:col>10</xdr:col>
      <xdr:colOff>0</xdr:colOff>
      <xdr:row>61</xdr:row>
      <xdr:rowOff>66675</xdr:rowOff>
    </xdr:to>
    <xdr:sp>
      <xdr:nvSpPr>
        <xdr:cNvPr id="9" name="Text 2"/>
        <xdr:cNvSpPr txBox="1">
          <a:spLocks noChangeArrowheads="1"/>
        </xdr:cNvSpPr>
      </xdr:nvSpPr>
      <xdr:spPr>
        <a:xfrm>
          <a:off x="247650" y="11229975"/>
          <a:ext cx="6019800" cy="61912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qualifications in the auditors’ report of the Group’s latest annual financial statements ended 30 April 2007. </a:t>
          </a:r>
        </a:p>
      </xdr:txBody>
    </xdr:sp>
    <xdr:clientData/>
  </xdr:twoCellAnchor>
  <xdr:twoCellAnchor>
    <xdr:from>
      <xdr:col>1</xdr:col>
      <xdr:colOff>9525</xdr:colOff>
      <xdr:row>100</xdr:row>
      <xdr:rowOff>0</xdr:rowOff>
    </xdr:from>
    <xdr:to>
      <xdr:col>10</xdr:col>
      <xdr:colOff>0</xdr:colOff>
      <xdr:row>100</xdr:row>
      <xdr:rowOff>0</xdr:rowOff>
    </xdr:to>
    <xdr:sp>
      <xdr:nvSpPr>
        <xdr:cNvPr id="10"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100</xdr:row>
      <xdr:rowOff>0</xdr:rowOff>
    </xdr:from>
    <xdr:to>
      <xdr:col>10</xdr:col>
      <xdr:colOff>0</xdr:colOff>
      <xdr:row>100</xdr:row>
      <xdr:rowOff>0</xdr:rowOff>
    </xdr:to>
    <xdr:sp>
      <xdr:nvSpPr>
        <xdr:cNvPr id="11"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other changes in estimates that have had a material effect in the current quarter results.</a:t>
          </a:r>
        </a:p>
      </xdr:txBody>
    </xdr:sp>
    <xdr:clientData/>
  </xdr:twoCellAnchor>
  <xdr:twoCellAnchor>
    <xdr:from>
      <xdr:col>1</xdr:col>
      <xdr:colOff>9525</xdr:colOff>
      <xdr:row>100</xdr:row>
      <xdr:rowOff>0</xdr:rowOff>
    </xdr:from>
    <xdr:to>
      <xdr:col>10</xdr:col>
      <xdr:colOff>0</xdr:colOff>
      <xdr:row>100</xdr:row>
      <xdr:rowOff>0</xdr:rowOff>
    </xdr:to>
    <xdr:sp>
      <xdr:nvSpPr>
        <xdr:cNvPr id="12"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100</xdr:row>
      <xdr:rowOff>0</xdr:rowOff>
    </xdr:from>
    <xdr:to>
      <xdr:col>10</xdr:col>
      <xdr:colOff>0</xdr:colOff>
      <xdr:row>100</xdr:row>
      <xdr:rowOff>0</xdr:rowOff>
    </xdr:to>
    <xdr:sp>
      <xdr:nvSpPr>
        <xdr:cNvPr id="13"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paid during the current quarter ended 31 July 2006.</a:t>
          </a:r>
        </a:p>
      </xdr:txBody>
    </xdr:sp>
    <xdr:clientData/>
  </xdr:twoCellAnchor>
  <xdr:twoCellAnchor>
    <xdr:from>
      <xdr:col>1</xdr:col>
      <xdr:colOff>9525</xdr:colOff>
      <xdr:row>100</xdr:row>
      <xdr:rowOff>0</xdr:rowOff>
    </xdr:from>
    <xdr:to>
      <xdr:col>10</xdr:col>
      <xdr:colOff>0</xdr:colOff>
      <xdr:row>100</xdr:row>
      <xdr:rowOff>0</xdr:rowOff>
    </xdr:to>
    <xdr:sp>
      <xdr:nvSpPr>
        <xdr:cNvPr id="14"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100</xdr:row>
      <xdr:rowOff>0</xdr:rowOff>
    </xdr:from>
    <xdr:to>
      <xdr:col>10</xdr:col>
      <xdr:colOff>0</xdr:colOff>
      <xdr:row>100</xdr:row>
      <xdr:rowOff>0</xdr:rowOff>
    </xdr:to>
    <xdr:sp>
      <xdr:nvSpPr>
        <xdr:cNvPr id="15"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100</xdr:row>
      <xdr:rowOff>0</xdr:rowOff>
    </xdr:from>
    <xdr:to>
      <xdr:col>10</xdr:col>
      <xdr:colOff>0</xdr:colOff>
      <xdr:row>100</xdr:row>
      <xdr:rowOff>0</xdr:rowOff>
    </xdr:to>
    <xdr:sp>
      <xdr:nvSpPr>
        <xdr:cNvPr id="16"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100</xdr:row>
      <xdr:rowOff>0</xdr:rowOff>
    </xdr:from>
    <xdr:to>
      <xdr:col>10</xdr:col>
      <xdr:colOff>0</xdr:colOff>
      <xdr:row>100</xdr:row>
      <xdr:rowOff>0</xdr:rowOff>
    </xdr:to>
    <xdr:sp>
      <xdr:nvSpPr>
        <xdr:cNvPr id="17"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100</xdr:row>
      <xdr:rowOff>0</xdr:rowOff>
    </xdr:from>
    <xdr:to>
      <xdr:col>10</xdr:col>
      <xdr:colOff>0</xdr:colOff>
      <xdr:row>100</xdr:row>
      <xdr:rowOff>0</xdr:rowOff>
    </xdr:to>
    <xdr:sp>
      <xdr:nvSpPr>
        <xdr:cNvPr id="18"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100</xdr:row>
      <xdr:rowOff>0</xdr:rowOff>
    </xdr:from>
    <xdr:to>
      <xdr:col>10</xdr:col>
      <xdr:colOff>0</xdr:colOff>
      <xdr:row>100</xdr:row>
      <xdr:rowOff>0</xdr:rowOff>
    </xdr:to>
    <xdr:sp>
      <xdr:nvSpPr>
        <xdr:cNvPr id="19"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contingent liabilities or contingent assets since the last annual balance sheet date as at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100</xdr:row>
      <xdr:rowOff>0</xdr:rowOff>
    </xdr:from>
    <xdr:to>
      <xdr:col>10</xdr:col>
      <xdr:colOff>0</xdr:colOff>
      <xdr:row>100</xdr:row>
      <xdr:rowOff>0</xdr:rowOff>
    </xdr:to>
    <xdr:sp>
      <xdr:nvSpPr>
        <xdr:cNvPr id="20"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r>
            <a:rPr lang="en-US" cap="none" sz="1200" b="0" i="0" u="none" baseline="0">
              <a:solidFill>
                <a:srgbClr val="000000"/>
              </a:solidFill>
              <a:latin typeface="Arial"/>
              <a:ea typeface="Arial"/>
              <a:cs typeface="Arial"/>
            </a:rPr>
            <a:t>
</a:t>
          </a:r>
        </a:p>
      </xdr:txBody>
    </xdr:sp>
    <xdr:clientData/>
  </xdr:twoCellAnchor>
  <xdr:twoCellAnchor>
    <xdr:from>
      <xdr:col>0</xdr:col>
      <xdr:colOff>9525</xdr:colOff>
      <xdr:row>100</xdr:row>
      <xdr:rowOff>0</xdr:rowOff>
    </xdr:from>
    <xdr:to>
      <xdr:col>8</xdr:col>
      <xdr:colOff>85725</xdr:colOff>
      <xdr:row>100</xdr:row>
      <xdr:rowOff>0</xdr:rowOff>
    </xdr:to>
    <xdr:sp>
      <xdr:nvSpPr>
        <xdr:cNvPr id="21" name="Text 2"/>
        <xdr:cNvSpPr txBox="1">
          <a:spLocks noChangeArrowheads="1"/>
        </xdr:cNvSpPr>
      </xdr:nvSpPr>
      <xdr:spPr>
        <a:xfrm>
          <a:off x="9525" y="19211925"/>
          <a:ext cx="520065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PART B - EXPLANATORY NOTES PURSUANT TO APPANDIX 9B OF  REQUIREMENTS   </a:t>
          </a:r>
        </a:p>
      </xdr:txBody>
    </xdr:sp>
    <xdr:clientData/>
  </xdr:twoCellAnchor>
  <xdr:twoCellAnchor>
    <xdr:from>
      <xdr:col>1</xdr:col>
      <xdr:colOff>9525</xdr:colOff>
      <xdr:row>100</xdr:row>
      <xdr:rowOff>0</xdr:rowOff>
    </xdr:from>
    <xdr:to>
      <xdr:col>10</xdr:col>
      <xdr:colOff>0</xdr:colOff>
      <xdr:row>100</xdr:row>
      <xdr:rowOff>0</xdr:rowOff>
    </xdr:to>
    <xdr:sp>
      <xdr:nvSpPr>
        <xdr:cNvPr id="22"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For the financial year ended 30 April 2006, the Group’s pretax profit of RM32.63 million was 2% lower as compared with the RM33.41 million in the preceding financial year mainly due to lower CPO price and higher replanting expenditure incurred.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r>
            <a:rPr lang="en-US" cap="none" sz="1200" b="0" i="0" u="none" baseline="0">
              <a:solidFill>
                <a:srgbClr val="FF0000"/>
              </a:solidFill>
              <a:latin typeface="Arial"/>
              <a:ea typeface="Arial"/>
              <a:cs typeface="Arial"/>
            </a:rPr>
            <a:t>
</a:t>
          </a:r>
        </a:p>
      </xdr:txBody>
    </xdr:sp>
    <xdr:clientData/>
  </xdr:twoCellAnchor>
  <xdr:twoCellAnchor>
    <xdr:from>
      <xdr:col>1</xdr:col>
      <xdr:colOff>9525</xdr:colOff>
      <xdr:row>100</xdr:row>
      <xdr:rowOff>0</xdr:rowOff>
    </xdr:from>
    <xdr:to>
      <xdr:col>10</xdr:col>
      <xdr:colOff>0</xdr:colOff>
      <xdr:row>100</xdr:row>
      <xdr:rowOff>0</xdr:rowOff>
    </xdr:to>
    <xdr:sp>
      <xdr:nvSpPr>
        <xdr:cNvPr id="23"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100</xdr:row>
      <xdr:rowOff>0</xdr:rowOff>
    </xdr:from>
    <xdr:to>
      <xdr:col>10</xdr:col>
      <xdr:colOff>0</xdr:colOff>
      <xdr:row>100</xdr:row>
      <xdr:rowOff>0</xdr:rowOff>
    </xdr:to>
    <xdr:sp>
      <xdr:nvSpPr>
        <xdr:cNvPr id="24"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100</xdr:row>
      <xdr:rowOff>0</xdr:rowOff>
    </xdr:from>
    <xdr:to>
      <xdr:col>10</xdr:col>
      <xdr:colOff>0</xdr:colOff>
      <xdr:row>100</xdr:row>
      <xdr:rowOff>0</xdr:rowOff>
    </xdr:to>
    <xdr:sp>
      <xdr:nvSpPr>
        <xdr:cNvPr id="25"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profit forecast or profit guarantee was issued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100</xdr:row>
      <xdr:rowOff>0</xdr:rowOff>
    </xdr:from>
    <xdr:to>
      <xdr:col>9</xdr:col>
      <xdr:colOff>933450</xdr:colOff>
      <xdr:row>100</xdr:row>
      <xdr:rowOff>0</xdr:rowOff>
    </xdr:to>
    <xdr:sp>
      <xdr:nvSpPr>
        <xdr:cNvPr id="26" name="Text Box 28"/>
        <xdr:cNvSpPr txBox="1">
          <a:spLocks noChangeArrowheads="1"/>
        </xdr:cNvSpPr>
      </xdr:nvSpPr>
      <xdr:spPr>
        <a:xfrm>
          <a:off x="238125" y="19211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100</xdr:row>
      <xdr:rowOff>0</xdr:rowOff>
    </xdr:from>
    <xdr:to>
      <xdr:col>9</xdr:col>
      <xdr:colOff>933450</xdr:colOff>
      <xdr:row>100</xdr:row>
      <xdr:rowOff>0</xdr:rowOff>
    </xdr:to>
    <xdr:sp>
      <xdr:nvSpPr>
        <xdr:cNvPr id="27" name="Text Box 29"/>
        <xdr:cNvSpPr txBox="1">
          <a:spLocks noChangeArrowheads="1"/>
        </xdr:cNvSpPr>
      </xdr:nvSpPr>
      <xdr:spPr>
        <a:xfrm>
          <a:off x="238125" y="19211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100</xdr:row>
      <xdr:rowOff>0</xdr:rowOff>
    </xdr:from>
    <xdr:to>
      <xdr:col>9</xdr:col>
      <xdr:colOff>933450</xdr:colOff>
      <xdr:row>100</xdr:row>
      <xdr:rowOff>0</xdr:rowOff>
    </xdr:to>
    <xdr:sp>
      <xdr:nvSpPr>
        <xdr:cNvPr id="28" name="Text Box 30"/>
        <xdr:cNvSpPr txBox="1">
          <a:spLocks noChangeArrowheads="1"/>
        </xdr:cNvSpPr>
      </xdr:nvSpPr>
      <xdr:spPr>
        <a:xfrm>
          <a:off x="238125" y="19211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sales of unquoted investments and properties.</a:t>
          </a:r>
        </a:p>
      </xdr:txBody>
    </xdr:sp>
    <xdr:clientData/>
  </xdr:twoCellAnchor>
  <xdr:twoCellAnchor>
    <xdr:from>
      <xdr:col>1</xdr:col>
      <xdr:colOff>0</xdr:colOff>
      <xdr:row>100</xdr:row>
      <xdr:rowOff>0</xdr:rowOff>
    </xdr:from>
    <xdr:to>
      <xdr:col>9</xdr:col>
      <xdr:colOff>933450</xdr:colOff>
      <xdr:row>100</xdr:row>
      <xdr:rowOff>0</xdr:rowOff>
    </xdr:to>
    <xdr:sp>
      <xdr:nvSpPr>
        <xdr:cNvPr id="29" name="Text Box 31"/>
        <xdr:cNvSpPr txBox="1">
          <a:spLocks noChangeArrowheads="1"/>
        </xdr:cNvSpPr>
      </xdr:nvSpPr>
      <xdr:spPr>
        <a:xfrm>
          <a:off x="238125" y="19211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borrowings as at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borrowings as at 31 July 2006.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100</xdr:row>
      <xdr:rowOff>0</xdr:rowOff>
    </xdr:from>
    <xdr:to>
      <xdr:col>9</xdr:col>
      <xdr:colOff>933450</xdr:colOff>
      <xdr:row>100</xdr:row>
      <xdr:rowOff>0</xdr:rowOff>
    </xdr:to>
    <xdr:sp>
      <xdr:nvSpPr>
        <xdr:cNvPr id="30" name="Text Box 32"/>
        <xdr:cNvSpPr txBox="1">
          <a:spLocks noChangeArrowheads="1"/>
        </xdr:cNvSpPr>
      </xdr:nvSpPr>
      <xdr:spPr>
        <a:xfrm>
          <a:off x="238125" y="19211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is no outstanding corporate proposal at the date of this report.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100</xdr:row>
      <xdr:rowOff>0</xdr:rowOff>
    </xdr:from>
    <xdr:to>
      <xdr:col>9</xdr:col>
      <xdr:colOff>933450</xdr:colOff>
      <xdr:row>100</xdr:row>
      <xdr:rowOff>0</xdr:rowOff>
    </xdr:to>
    <xdr:sp>
      <xdr:nvSpPr>
        <xdr:cNvPr id="31" name="Text Box 33"/>
        <xdr:cNvSpPr txBox="1">
          <a:spLocks noChangeArrowheads="1"/>
        </xdr:cNvSpPr>
      </xdr:nvSpPr>
      <xdr:spPr>
        <a:xfrm>
          <a:off x="238125" y="19211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off balance sheet financial instruments at the date of this report.</a:t>
          </a:r>
        </a:p>
      </xdr:txBody>
    </xdr:sp>
    <xdr:clientData/>
  </xdr:twoCellAnchor>
  <xdr:twoCellAnchor>
    <xdr:from>
      <xdr:col>2</xdr:col>
      <xdr:colOff>9525</xdr:colOff>
      <xdr:row>100</xdr:row>
      <xdr:rowOff>0</xdr:rowOff>
    </xdr:from>
    <xdr:to>
      <xdr:col>9</xdr:col>
      <xdr:colOff>933450</xdr:colOff>
      <xdr:row>100</xdr:row>
      <xdr:rowOff>0</xdr:rowOff>
    </xdr:to>
    <xdr:sp>
      <xdr:nvSpPr>
        <xdr:cNvPr id="32" name="Text Box 34"/>
        <xdr:cNvSpPr txBox="1">
          <a:spLocks noChangeArrowheads="1"/>
        </xdr:cNvSpPr>
      </xdr:nvSpPr>
      <xdr:spPr>
        <a:xfrm>
          <a:off x="514350" y="19211925"/>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100</xdr:row>
      <xdr:rowOff>0</xdr:rowOff>
    </xdr:from>
    <xdr:to>
      <xdr:col>9</xdr:col>
      <xdr:colOff>933450</xdr:colOff>
      <xdr:row>100</xdr:row>
      <xdr:rowOff>0</xdr:rowOff>
    </xdr:to>
    <xdr:sp>
      <xdr:nvSpPr>
        <xdr:cNvPr id="33" name="Text Box 35"/>
        <xdr:cNvSpPr txBox="1">
          <a:spLocks noChangeArrowheads="1"/>
        </xdr:cNvSpPr>
      </xdr:nvSpPr>
      <xdr:spPr>
        <a:xfrm>
          <a:off x="942975" y="19211925"/>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100</xdr:row>
      <xdr:rowOff>0</xdr:rowOff>
    </xdr:from>
    <xdr:to>
      <xdr:col>9</xdr:col>
      <xdr:colOff>933450</xdr:colOff>
      <xdr:row>100</xdr:row>
      <xdr:rowOff>0</xdr:rowOff>
    </xdr:to>
    <xdr:sp>
      <xdr:nvSpPr>
        <xdr:cNvPr id="34" name="Text Box 36"/>
        <xdr:cNvSpPr txBox="1">
          <a:spLocks noChangeArrowheads="1"/>
        </xdr:cNvSpPr>
      </xdr:nvSpPr>
      <xdr:spPr>
        <a:xfrm>
          <a:off x="942975" y="19211925"/>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100</xdr:row>
      <xdr:rowOff>0</xdr:rowOff>
    </xdr:from>
    <xdr:to>
      <xdr:col>9</xdr:col>
      <xdr:colOff>933450</xdr:colOff>
      <xdr:row>100</xdr:row>
      <xdr:rowOff>0</xdr:rowOff>
    </xdr:to>
    <xdr:sp>
      <xdr:nvSpPr>
        <xdr:cNvPr id="35" name="Text Box 37"/>
        <xdr:cNvSpPr txBox="1">
          <a:spLocks noChangeArrowheads="1"/>
        </xdr:cNvSpPr>
      </xdr:nvSpPr>
      <xdr:spPr>
        <a:xfrm>
          <a:off x="514350" y="19211925"/>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100</xdr:row>
      <xdr:rowOff>0</xdr:rowOff>
    </xdr:from>
    <xdr:to>
      <xdr:col>9</xdr:col>
      <xdr:colOff>933450</xdr:colOff>
      <xdr:row>100</xdr:row>
      <xdr:rowOff>0</xdr:rowOff>
    </xdr:to>
    <xdr:sp>
      <xdr:nvSpPr>
        <xdr:cNvPr id="36" name="Text Box 38"/>
        <xdr:cNvSpPr txBox="1">
          <a:spLocks noChangeArrowheads="1"/>
        </xdr:cNvSpPr>
      </xdr:nvSpPr>
      <xdr:spPr>
        <a:xfrm>
          <a:off x="514350" y="19211925"/>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100</xdr:row>
      <xdr:rowOff>0</xdr:rowOff>
    </xdr:from>
    <xdr:to>
      <xdr:col>9</xdr:col>
      <xdr:colOff>933450</xdr:colOff>
      <xdr:row>100</xdr:row>
      <xdr:rowOff>0</xdr:rowOff>
    </xdr:to>
    <xdr:sp>
      <xdr:nvSpPr>
        <xdr:cNvPr id="37" name="Text Box 39"/>
        <xdr:cNvSpPr txBox="1">
          <a:spLocks noChangeArrowheads="1"/>
        </xdr:cNvSpPr>
      </xdr:nvSpPr>
      <xdr:spPr>
        <a:xfrm>
          <a:off x="238125" y="19211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100</xdr:row>
      <xdr:rowOff>0</xdr:rowOff>
    </xdr:from>
    <xdr:to>
      <xdr:col>9</xdr:col>
      <xdr:colOff>933450</xdr:colOff>
      <xdr:row>100</xdr:row>
      <xdr:rowOff>0</xdr:rowOff>
    </xdr:to>
    <xdr:sp>
      <xdr:nvSpPr>
        <xdr:cNvPr id="38" name="Text Box 40"/>
        <xdr:cNvSpPr txBox="1">
          <a:spLocks noChangeArrowheads="1"/>
        </xdr:cNvSpPr>
      </xdr:nvSpPr>
      <xdr:spPr>
        <a:xfrm>
          <a:off x="238125" y="19211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100</xdr:row>
      <xdr:rowOff>0</xdr:rowOff>
    </xdr:from>
    <xdr:to>
      <xdr:col>9</xdr:col>
      <xdr:colOff>933450</xdr:colOff>
      <xdr:row>100</xdr:row>
      <xdr:rowOff>0</xdr:rowOff>
    </xdr:to>
    <xdr:sp>
      <xdr:nvSpPr>
        <xdr:cNvPr id="39" name="Text Box 41"/>
        <xdr:cNvSpPr txBox="1">
          <a:spLocks noChangeArrowheads="1"/>
        </xdr:cNvSpPr>
      </xdr:nvSpPr>
      <xdr:spPr>
        <a:xfrm>
          <a:off x="238125" y="19211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2</xdr:col>
      <xdr:colOff>238125</xdr:colOff>
      <xdr:row>6</xdr:row>
      <xdr:rowOff>0</xdr:rowOff>
    </xdr:from>
    <xdr:to>
      <xdr:col>10</xdr:col>
      <xdr:colOff>0</xdr:colOff>
      <xdr:row>6</xdr:row>
      <xdr:rowOff>0</xdr:rowOff>
    </xdr:to>
    <xdr:sp>
      <xdr:nvSpPr>
        <xdr:cNvPr id="40" name="Text 2"/>
        <xdr:cNvSpPr txBox="1">
          <a:spLocks noChangeArrowheads="1"/>
        </xdr:cNvSpPr>
      </xdr:nvSpPr>
      <xdr:spPr>
        <a:xfrm>
          <a:off x="742950" y="1162050"/>
          <a:ext cx="5524500" cy="0"/>
        </a:xfrm>
        <a:prstGeom prst="rect">
          <a:avLst/>
        </a:prstGeom>
        <a:noFill/>
        <a:ln w="1" cmpd="sng">
          <a:noFill/>
        </a:ln>
      </xdr:spPr>
      <xdr:txBody>
        <a:bodyPr vertOverflow="clip" wrap="square" lIns="0" tIns="27432" rIns="0" bIns="0"/>
        <a:p>
          <a:pPr algn="l">
            <a:defRPr/>
          </a:pPr>
          <a:r>
            <a:rPr lang="en-US" cap="none" sz="1190" b="1" i="0" u="none" baseline="0">
              <a:solidFill>
                <a:srgbClr val="000000"/>
              </a:solidFill>
              <a:latin typeface="Arial"/>
              <a:ea typeface="Arial"/>
              <a:cs typeface="Arial"/>
            </a:rPr>
            <a:t>EXPLANATORY NOTES PURSUANT TO FRS 134: INTERIM FINANCIAL REPORTING
</a:t>
          </a:r>
          <a:r>
            <a:rPr lang="en-US" cap="none" sz="1190" b="1" i="0" u="none" baseline="0">
              <a:solidFill>
                <a:srgbClr val="000000"/>
              </a:solidFill>
              <a:latin typeface="Arial"/>
              <a:ea typeface="Arial"/>
              <a:cs typeface="Arial"/>
            </a:rPr>
            <a:t>   </a:t>
          </a:r>
        </a:p>
      </xdr:txBody>
    </xdr:sp>
    <xdr:clientData/>
  </xdr:twoCellAnchor>
  <xdr:twoCellAnchor>
    <xdr:from>
      <xdr:col>2</xdr:col>
      <xdr:colOff>9525</xdr:colOff>
      <xdr:row>56</xdr:row>
      <xdr:rowOff>0</xdr:rowOff>
    </xdr:from>
    <xdr:to>
      <xdr:col>10</xdr:col>
      <xdr:colOff>0</xdr:colOff>
      <xdr:row>56</xdr:row>
      <xdr:rowOff>0</xdr:rowOff>
    </xdr:to>
    <xdr:sp>
      <xdr:nvSpPr>
        <xdr:cNvPr id="41" name="Text 2"/>
        <xdr:cNvSpPr txBox="1">
          <a:spLocks noChangeArrowheads="1"/>
        </xdr:cNvSpPr>
      </xdr:nvSpPr>
      <xdr:spPr>
        <a:xfrm>
          <a:off x="514350" y="10829925"/>
          <a:ext cx="57531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May 2006, negative goodwill was credited to equity as reserve on consolidation. In accordance with the transitional provisions of FRS 3, the negative goodwill as at 1 May 2006, ie. Reserve on Consolidation of RM871,000 was derecognised with a corresponding increase in retained profits.</a:t>
          </a:r>
        </a:p>
      </xdr:txBody>
    </xdr:sp>
    <xdr:clientData/>
  </xdr:twoCellAnchor>
  <xdr:twoCellAnchor>
    <xdr:from>
      <xdr:col>1</xdr:col>
      <xdr:colOff>9525</xdr:colOff>
      <xdr:row>64</xdr:row>
      <xdr:rowOff>19050</xdr:rowOff>
    </xdr:from>
    <xdr:to>
      <xdr:col>9</xdr:col>
      <xdr:colOff>1047750</xdr:colOff>
      <xdr:row>66</xdr:row>
      <xdr:rowOff>85725</xdr:rowOff>
    </xdr:to>
    <xdr:sp>
      <xdr:nvSpPr>
        <xdr:cNvPr id="42" name="Text 2"/>
        <xdr:cNvSpPr txBox="1">
          <a:spLocks noChangeArrowheads="1"/>
        </xdr:cNvSpPr>
      </xdr:nvSpPr>
      <xdr:spPr>
        <a:xfrm>
          <a:off x="247650" y="12372975"/>
          <a:ext cx="6010275" cy="44767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items of unusual nature which affected assets, liabilities, equity, net income, or cash flows during the nine months ended 31 January 2008.</a:t>
          </a:r>
        </a:p>
      </xdr:txBody>
    </xdr:sp>
    <xdr:clientData/>
  </xdr:twoCellAnchor>
  <xdr:twoCellAnchor>
    <xdr:from>
      <xdr:col>0</xdr:col>
      <xdr:colOff>228600</xdr:colOff>
      <xdr:row>28</xdr:row>
      <xdr:rowOff>0</xdr:rowOff>
    </xdr:from>
    <xdr:to>
      <xdr:col>9</xdr:col>
      <xdr:colOff>1047750</xdr:colOff>
      <xdr:row>38</xdr:row>
      <xdr:rowOff>0</xdr:rowOff>
    </xdr:to>
    <xdr:sp>
      <xdr:nvSpPr>
        <xdr:cNvPr id="43" name="Text 2"/>
        <xdr:cNvSpPr txBox="1">
          <a:spLocks noChangeArrowheads="1"/>
        </xdr:cNvSpPr>
      </xdr:nvSpPr>
      <xdr:spPr>
        <a:xfrm>
          <a:off x="228600" y="5353050"/>
          <a:ext cx="6029325" cy="194310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Prior to 1 May 2007, leasehold land of the Group was classified as Property, Plant and Equipment and was stated at cost/valuation less accumulated depreciation and any accumulated impairment losses. The revised FRS 117 requires that the leasehold land be classified as Prepaid Land Lease Payments and amortised on a straight-line basis over the lease term.
The adoption of FRS 117 has no effect on the consolidated income statement for the current quarter and current financial year-to-date ended 31 January 2008. The reclassification of leasehold land to Prepaid Land Lease Payments has been accounted for retrospectively which comparatives have been restated as follows:</a:t>
          </a:r>
        </a:p>
      </xdr:txBody>
    </xdr:sp>
    <xdr:clientData/>
  </xdr:twoCellAnchor>
  <xdr:twoCellAnchor>
    <xdr:from>
      <xdr:col>1</xdr:col>
      <xdr:colOff>9525</xdr:colOff>
      <xdr:row>100</xdr:row>
      <xdr:rowOff>0</xdr:rowOff>
    </xdr:from>
    <xdr:to>
      <xdr:col>10</xdr:col>
      <xdr:colOff>0</xdr:colOff>
      <xdr:row>100</xdr:row>
      <xdr:rowOff>0</xdr:rowOff>
    </xdr:to>
    <xdr:sp>
      <xdr:nvSpPr>
        <xdr:cNvPr id="44"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revised FRS 116: Property, Plant and Equipment requires the review of the residual values and the remaining useful life of property, plant and equipment at least at each financial year end. The Group revised the useful life of property, plant and equipment with effect from 1 May 2006. The revisions were accounted for as change in accounting estimates and as a result, the depreciation charges for the current quarter and current financial year ended 30 April 2007 have been reduced by RM535,000 and RM2,080,000 respectively.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other changes in estimates that have a material effect against results in the current quarter and current financial year-to-date.</a:t>
          </a:r>
        </a:p>
      </xdr:txBody>
    </xdr:sp>
    <xdr:clientData/>
  </xdr:twoCellAnchor>
  <xdr:twoCellAnchor>
    <xdr:from>
      <xdr:col>1</xdr:col>
      <xdr:colOff>114300</xdr:colOff>
      <xdr:row>56</xdr:row>
      <xdr:rowOff>0</xdr:rowOff>
    </xdr:from>
    <xdr:to>
      <xdr:col>10</xdr:col>
      <xdr:colOff>0</xdr:colOff>
      <xdr:row>56</xdr:row>
      <xdr:rowOff>0</xdr:rowOff>
    </xdr:to>
    <xdr:sp>
      <xdr:nvSpPr>
        <xdr:cNvPr id="45" name="Text 2"/>
        <xdr:cNvSpPr txBox="1">
          <a:spLocks noChangeArrowheads="1"/>
        </xdr:cNvSpPr>
      </xdr:nvSpPr>
      <xdr:spPr>
        <a:xfrm>
          <a:off x="352425" y="10829925"/>
          <a:ext cx="59150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This represents the effect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100</xdr:row>
      <xdr:rowOff>0</xdr:rowOff>
    </xdr:from>
    <xdr:to>
      <xdr:col>4</xdr:col>
      <xdr:colOff>19050</xdr:colOff>
      <xdr:row>100</xdr:row>
      <xdr:rowOff>0</xdr:rowOff>
    </xdr:to>
    <xdr:sp>
      <xdr:nvSpPr>
        <xdr:cNvPr id="46" name="Text 2"/>
        <xdr:cNvSpPr txBox="1">
          <a:spLocks noChangeArrowheads="1"/>
        </xdr:cNvSpPr>
      </xdr:nvSpPr>
      <xdr:spPr>
        <a:xfrm>
          <a:off x="247650" y="19211925"/>
          <a:ext cx="1409700"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56</xdr:row>
      <xdr:rowOff>0</xdr:rowOff>
    </xdr:from>
    <xdr:to>
      <xdr:col>10</xdr:col>
      <xdr:colOff>171450</xdr:colOff>
      <xdr:row>56</xdr:row>
      <xdr:rowOff>0</xdr:rowOff>
    </xdr:to>
    <xdr:sp>
      <xdr:nvSpPr>
        <xdr:cNvPr id="47" name="Text 2"/>
        <xdr:cNvSpPr txBox="1">
          <a:spLocks noChangeArrowheads="1"/>
        </xdr:cNvSpPr>
      </xdr:nvSpPr>
      <xdr:spPr>
        <a:xfrm>
          <a:off x="523875" y="10829925"/>
          <a:ext cx="5915025" cy="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This represents the effects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90</xdr:row>
      <xdr:rowOff>19050</xdr:rowOff>
    </xdr:from>
    <xdr:to>
      <xdr:col>10</xdr:col>
      <xdr:colOff>0</xdr:colOff>
      <xdr:row>96</xdr:row>
      <xdr:rowOff>161925</xdr:rowOff>
    </xdr:to>
    <xdr:sp>
      <xdr:nvSpPr>
        <xdr:cNvPr id="48" name="Text 2"/>
        <xdr:cNvSpPr txBox="1">
          <a:spLocks noChangeArrowheads="1"/>
        </xdr:cNvSpPr>
      </xdr:nvSpPr>
      <xdr:spPr>
        <a:xfrm>
          <a:off x="247650" y="17325975"/>
          <a:ext cx="6019800" cy="128587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values of property, plant and equipment have been brought forward without changes from the Group’s latest annual financial statements ended 30 April 2007 except for the net book values of the property, plant and equipment where depreciation have been provided for in the current quarter and current financial year-to-date ended 31 January 2008. Any addition to the property, plant and equipment are carried at cost less depreciation charge for the current quarter and current financial year-to-date.
</a:t>
          </a:r>
        </a:p>
      </xdr:txBody>
    </xdr:sp>
    <xdr:clientData/>
  </xdr:twoCellAnchor>
  <xdr:twoCellAnchor>
    <xdr:from>
      <xdr:col>1</xdr:col>
      <xdr:colOff>9525</xdr:colOff>
      <xdr:row>43</xdr:row>
      <xdr:rowOff>0</xdr:rowOff>
    </xdr:from>
    <xdr:to>
      <xdr:col>10</xdr:col>
      <xdr:colOff>0</xdr:colOff>
      <xdr:row>43</xdr:row>
      <xdr:rowOff>0</xdr:rowOff>
    </xdr:to>
    <xdr:sp>
      <xdr:nvSpPr>
        <xdr:cNvPr id="49" name="Text 2"/>
        <xdr:cNvSpPr txBox="1">
          <a:spLocks noChangeArrowheads="1"/>
        </xdr:cNvSpPr>
      </xdr:nvSpPr>
      <xdr:spPr>
        <a:xfrm>
          <a:off x="247650" y="82486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following comparative amounts have been restated due to the adoption of new and revised FRSs:</a:t>
          </a:r>
        </a:p>
      </xdr:txBody>
    </xdr:sp>
    <xdr:clientData/>
  </xdr:twoCellAnchor>
  <xdr:twoCellAnchor>
    <xdr:from>
      <xdr:col>1</xdr:col>
      <xdr:colOff>9525</xdr:colOff>
      <xdr:row>100</xdr:row>
      <xdr:rowOff>0</xdr:rowOff>
    </xdr:from>
    <xdr:to>
      <xdr:col>10</xdr:col>
      <xdr:colOff>0</xdr:colOff>
      <xdr:row>100</xdr:row>
      <xdr:rowOff>0</xdr:rowOff>
    </xdr:to>
    <xdr:sp>
      <xdr:nvSpPr>
        <xdr:cNvPr id="50"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financial year ended 30 April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100</xdr:row>
      <xdr:rowOff>0</xdr:rowOff>
    </xdr:from>
    <xdr:to>
      <xdr:col>10</xdr:col>
      <xdr:colOff>0</xdr:colOff>
      <xdr:row>100</xdr:row>
      <xdr:rowOff>0</xdr:rowOff>
    </xdr:to>
    <xdr:sp>
      <xdr:nvSpPr>
        <xdr:cNvPr id="51"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8</xdr:row>
      <xdr:rowOff>0</xdr:rowOff>
    </xdr:from>
    <xdr:to>
      <xdr:col>10</xdr:col>
      <xdr:colOff>0</xdr:colOff>
      <xdr:row>18</xdr:row>
      <xdr:rowOff>85725</xdr:rowOff>
    </xdr:to>
    <xdr:sp>
      <xdr:nvSpPr>
        <xdr:cNvPr id="52" name="Text 2"/>
        <xdr:cNvSpPr txBox="1">
          <a:spLocks noChangeArrowheads="1"/>
        </xdr:cNvSpPr>
      </xdr:nvSpPr>
      <xdr:spPr>
        <a:xfrm>
          <a:off x="238125" y="1543050"/>
          <a:ext cx="6029325" cy="199072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quarterly financial statements have been prepared in accordance with FRS 134:  Interim Financial Reporting and Chapter 9, Part K of the Listing Requirements of Bursa Malaysia Securities Berhad, and should be read in conjunction with the Group’s audited financial statements for the year ended 30 April 2007.
The accounting policies and methods of computation used in the preparation of the quarterly financial statements are consistent with those applied in the latest audited annual financial statements ended 30 April 2007 except for the adoption of the following new/revised Financial Reporting Standards ("FRS") and Amendment to FRS which are relevant to the Group:</a:t>
          </a:r>
        </a:p>
      </xdr:txBody>
    </xdr:sp>
    <xdr:clientData/>
  </xdr:twoCellAnchor>
  <xdr:twoCellAnchor>
    <xdr:from>
      <xdr:col>2</xdr:col>
      <xdr:colOff>0</xdr:colOff>
      <xdr:row>56</xdr:row>
      <xdr:rowOff>0</xdr:rowOff>
    </xdr:from>
    <xdr:to>
      <xdr:col>10</xdr:col>
      <xdr:colOff>0</xdr:colOff>
      <xdr:row>56</xdr:row>
      <xdr:rowOff>0</xdr:rowOff>
    </xdr:to>
    <xdr:sp>
      <xdr:nvSpPr>
        <xdr:cNvPr id="53" name="Text 2"/>
        <xdr:cNvSpPr txBox="1">
          <a:spLocks noChangeArrowheads="1"/>
        </xdr:cNvSpPr>
      </xdr:nvSpPr>
      <xdr:spPr>
        <a:xfrm>
          <a:off x="504825" y="10829925"/>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the revised FRS 101 has affected the presentation of biological assets, share of profit of asociates and other disclosures.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New Planting Expenditure which was previously classified under Property, Plant and Equipment is now disclosed separately as a line item in the Consolidated Balance Sheet as Biological Assets.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100</xdr:row>
      <xdr:rowOff>0</xdr:rowOff>
    </xdr:from>
    <xdr:to>
      <xdr:col>10</xdr:col>
      <xdr:colOff>0</xdr:colOff>
      <xdr:row>100</xdr:row>
      <xdr:rowOff>0</xdr:rowOff>
    </xdr:to>
    <xdr:sp>
      <xdr:nvSpPr>
        <xdr:cNvPr id="54"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nine months ended 31 January 2008.</a:t>
          </a:r>
        </a:p>
      </xdr:txBody>
    </xdr:sp>
    <xdr:clientData/>
  </xdr:twoCellAnchor>
  <xdr:twoCellAnchor>
    <xdr:from>
      <xdr:col>1</xdr:col>
      <xdr:colOff>9525</xdr:colOff>
      <xdr:row>70</xdr:row>
      <xdr:rowOff>0</xdr:rowOff>
    </xdr:from>
    <xdr:to>
      <xdr:col>10</xdr:col>
      <xdr:colOff>0</xdr:colOff>
      <xdr:row>70</xdr:row>
      <xdr:rowOff>0</xdr:rowOff>
    </xdr:to>
    <xdr:sp>
      <xdr:nvSpPr>
        <xdr:cNvPr id="55"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70</xdr:row>
      <xdr:rowOff>0</xdr:rowOff>
    </xdr:from>
    <xdr:to>
      <xdr:col>10</xdr:col>
      <xdr:colOff>0</xdr:colOff>
      <xdr:row>70</xdr:row>
      <xdr:rowOff>0</xdr:rowOff>
    </xdr:to>
    <xdr:sp>
      <xdr:nvSpPr>
        <xdr:cNvPr id="56"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other changes in estimates that have had a material effect in the current quarter results.</a:t>
          </a:r>
        </a:p>
      </xdr:txBody>
    </xdr:sp>
    <xdr:clientData/>
  </xdr:twoCellAnchor>
  <xdr:twoCellAnchor>
    <xdr:from>
      <xdr:col>1</xdr:col>
      <xdr:colOff>9525</xdr:colOff>
      <xdr:row>70</xdr:row>
      <xdr:rowOff>0</xdr:rowOff>
    </xdr:from>
    <xdr:to>
      <xdr:col>10</xdr:col>
      <xdr:colOff>0</xdr:colOff>
      <xdr:row>70</xdr:row>
      <xdr:rowOff>0</xdr:rowOff>
    </xdr:to>
    <xdr:sp>
      <xdr:nvSpPr>
        <xdr:cNvPr id="57"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58"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paid during the current quarter ended 31 July 2006.</a:t>
          </a:r>
        </a:p>
      </xdr:txBody>
    </xdr:sp>
    <xdr:clientData/>
  </xdr:twoCellAnchor>
  <xdr:twoCellAnchor>
    <xdr:from>
      <xdr:col>1</xdr:col>
      <xdr:colOff>9525</xdr:colOff>
      <xdr:row>70</xdr:row>
      <xdr:rowOff>0</xdr:rowOff>
    </xdr:from>
    <xdr:to>
      <xdr:col>10</xdr:col>
      <xdr:colOff>0</xdr:colOff>
      <xdr:row>70</xdr:row>
      <xdr:rowOff>0</xdr:rowOff>
    </xdr:to>
    <xdr:sp>
      <xdr:nvSpPr>
        <xdr:cNvPr id="59"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70</xdr:row>
      <xdr:rowOff>0</xdr:rowOff>
    </xdr:from>
    <xdr:to>
      <xdr:col>10</xdr:col>
      <xdr:colOff>0</xdr:colOff>
      <xdr:row>70</xdr:row>
      <xdr:rowOff>0</xdr:rowOff>
    </xdr:to>
    <xdr:sp>
      <xdr:nvSpPr>
        <xdr:cNvPr id="60"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70</xdr:row>
      <xdr:rowOff>0</xdr:rowOff>
    </xdr:from>
    <xdr:to>
      <xdr:col>10</xdr:col>
      <xdr:colOff>0</xdr:colOff>
      <xdr:row>70</xdr:row>
      <xdr:rowOff>0</xdr:rowOff>
    </xdr:to>
    <xdr:sp>
      <xdr:nvSpPr>
        <xdr:cNvPr id="61"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62"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63"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70</xdr:row>
      <xdr:rowOff>0</xdr:rowOff>
    </xdr:from>
    <xdr:to>
      <xdr:col>10</xdr:col>
      <xdr:colOff>0</xdr:colOff>
      <xdr:row>70</xdr:row>
      <xdr:rowOff>0</xdr:rowOff>
    </xdr:to>
    <xdr:sp>
      <xdr:nvSpPr>
        <xdr:cNvPr id="64"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contingent liabilities or contingent assets since the last annual balance sheet date as at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65"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r>
            <a:rPr lang="en-US" cap="none" sz="1200" b="0" i="0" u="none" baseline="0">
              <a:solidFill>
                <a:srgbClr val="000000"/>
              </a:solidFill>
              <a:latin typeface="Arial"/>
              <a:ea typeface="Arial"/>
              <a:cs typeface="Arial"/>
            </a:rPr>
            <a:t>
</a:t>
          </a:r>
        </a:p>
      </xdr:txBody>
    </xdr:sp>
    <xdr:clientData/>
  </xdr:twoCellAnchor>
  <xdr:twoCellAnchor>
    <xdr:from>
      <xdr:col>0</xdr:col>
      <xdr:colOff>9525</xdr:colOff>
      <xdr:row>70</xdr:row>
      <xdr:rowOff>0</xdr:rowOff>
    </xdr:from>
    <xdr:to>
      <xdr:col>8</xdr:col>
      <xdr:colOff>85725</xdr:colOff>
      <xdr:row>70</xdr:row>
      <xdr:rowOff>0</xdr:rowOff>
    </xdr:to>
    <xdr:sp>
      <xdr:nvSpPr>
        <xdr:cNvPr id="66" name="Text 2"/>
        <xdr:cNvSpPr txBox="1">
          <a:spLocks noChangeArrowheads="1"/>
        </xdr:cNvSpPr>
      </xdr:nvSpPr>
      <xdr:spPr>
        <a:xfrm>
          <a:off x="9525" y="13496925"/>
          <a:ext cx="520065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PART B - EXPLANATORY NOTES PURSUANT TO APPANDIX 9B OF  REQUIREMENTS   </a:t>
          </a:r>
        </a:p>
      </xdr:txBody>
    </xdr:sp>
    <xdr:clientData/>
  </xdr:twoCellAnchor>
  <xdr:twoCellAnchor>
    <xdr:from>
      <xdr:col>1</xdr:col>
      <xdr:colOff>9525</xdr:colOff>
      <xdr:row>70</xdr:row>
      <xdr:rowOff>0</xdr:rowOff>
    </xdr:from>
    <xdr:to>
      <xdr:col>10</xdr:col>
      <xdr:colOff>0</xdr:colOff>
      <xdr:row>70</xdr:row>
      <xdr:rowOff>0</xdr:rowOff>
    </xdr:to>
    <xdr:sp>
      <xdr:nvSpPr>
        <xdr:cNvPr id="67"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For the financial year ended 30 April 2006, the Group’s pretax profit of RM32.63 million was 2% lower as compared with the RM33.41 million in the preceding financial year mainly due to lower CPO price and higher replanting expenditure incurred.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r>
            <a:rPr lang="en-US" cap="none" sz="1200" b="0" i="0" u="none" baseline="0">
              <a:solidFill>
                <a:srgbClr val="FF0000"/>
              </a:solidFill>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68"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69"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70</xdr:row>
      <xdr:rowOff>0</xdr:rowOff>
    </xdr:from>
    <xdr:to>
      <xdr:col>10</xdr:col>
      <xdr:colOff>0</xdr:colOff>
      <xdr:row>70</xdr:row>
      <xdr:rowOff>0</xdr:rowOff>
    </xdr:to>
    <xdr:sp>
      <xdr:nvSpPr>
        <xdr:cNvPr id="70" name="Text 2"/>
        <xdr:cNvSpPr txBox="1">
          <a:spLocks noChangeArrowheads="1"/>
        </xdr:cNvSpPr>
      </xdr:nvSpPr>
      <xdr:spPr>
        <a:xfrm>
          <a:off x="247650" y="13496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profit forecast or profit guarantee was issued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70</xdr:row>
      <xdr:rowOff>0</xdr:rowOff>
    </xdr:from>
    <xdr:to>
      <xdr:col>9</xdr:col>
      <xdr:colOff>933450</xdr:colOff>
      <xdr:row>70</xdr:row>
      <xdr:rowOff>0</xdr:rowOff>
    </xdr:to>
    <xdr:sp>
      <xdr:nvSpPr>
        <xdr:cNvPr id="71" name="Text Box 75"/>
        <xdr:cNvSpPr txBox="1">
          <a:spLocks noChangeArrowheads="1"/>
        </xdr:cNvSpPr>
      </xdr:nvSpPr>
      <xdr:spPr>
        <a:xfrm>
          <a:off x="238125" y="13496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70</xdr:row>
      <xdr:rowOff>0</xdr:rowOff>
    </xdr:from>
    <xdr:to>
      <xdr:col>9</xdr:col>
      <xdr:colOff>933450</xdr:colOff>
      <xdr:row>70</xdr:row>
      <xdr:rowOff>0</xdr:rowOff>
    </xdr:to>
    <xdr:sp>
      <xdr:nvSpPr>
        <xdr:cNvPr id="72" name="Text Box 76"/>
        <xdr:cNvSpPr txBox="1">
          <a:spLocks noChangeArrowheads="1"/>
        </xdr:cNvSpPr>
      </xdr:nvSpPr>
      <xdr:spPr>
        <a:xfrm>
          <a:off x="238125" y="13496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70</xdr:row>
      <xdr:rowOff>0</xdr:rowOff>
    </xdr:from>
    <xdr:to>
      <xdr:col>9</xdr:col>
      <xdr:colOff>933450</xdr:colOff>
      <xdr:row>70</xdr:row>
      <xdr:rowOff>0</xdr:rowOff>
    </xdr:to>
    <xdr:sp>
      <xdr:nvSpPr>
        <xdr:cNvPr id="73" name="Text Box 77"/>
        <xdr:cNvSpPr txBox="1">
          <a:spLocks noChangeArrowheads="1"/>
        </xdr:cNvSpPr>
      </xdr:nvSpPr>
      <xdr:spPr>
        <a:xfrm>
          <a:off x="238125" y="13496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sales of unquoted investments and properties.</a:t>
          </a:r>
        </a:p>
      </xdr:txBody>
    </xdr:sp>
    <xdr:clientData/>
  </xdr:twoCellAnchor>
  <xdr:twoCellAnchor>
    <xdr:from>
      <xdr:col>1</xdr:col>
      <xdr:colOff>0</xdr:colOff>
      <xdr:row>70</xdr:row>
      <xdr:rowOff>0</xdr:rowOff>
    </xdr:from>
    <xdr:to>
      <xdr:col>9</xdr:col>
      <xdr:colOff>933450</xdr:colOff>
      <xdr:row>70</xdr:row>
      <xdr:rowOff>0</xdr:rowOff>
    </xdr:to>
    <xdr:sp>
      <xdr:nvSpPr>
        <xdr:cNvPr id="74" name="Text Box 78"/>
        <xdr:cNvSpPr txBox="1">
          <a:spLocks noChangeArrowheads="1"/>
        </xdr:cNvSpPr>
      </xdr:nvSpPr>
      <xdr:spPr>
        <a:xfrm>
          <a:off x="238125" y="13496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borrowings as at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borrowings as at 31 July 2006.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70</xdr:row>
      <xdr:rowOff>0</xdr:rowOff>
    </xdr:from>
    <xdr:to>
      <xdr:col>9</xdr:col>
      <xdr:colOff>933450</xdr:colOff>
      <xdr:row>70</xdr:row>
      <xdr:rowOff>0</xdr:rowOff>
    </xdr:to>
    <xdr:sp>
      <xdr:nvSpPr>
        <xdr:cNvPr id="75" name="Text Box 79"/>
        <xdr:cNvSpPr txBox="1">
          <a:spLocks noChangeArrowheads="1"/>
        </xdr:cNvSpPr>
      </xdr:nvSpPr>
      <xdr:spPr>
        <a:xfrm>
          <a:off x="238125" y="13496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is no outstanding corporate proposal at the date of this report.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70</xdr:row>
      <xdr:rowOff>0</xdr:rowOff>
    </xdr:from>
    <xdr:to>
      <xdr:col>9</xdr:col>
      <xdr:colOff>933450</xdr:colOff>
      <xdr:row>70</xdr:row>
      <xdr:rowOff>0</xdr:rowOff>
    </xdr:to>
    <xdr:sp>
      <xdr:nvSpPr>
        <xdr:cNvPr id="76" name="Text Box 80"/>
        <xdr:cNvSpPr txBox="1">
          <a:spLocks noChangeArrowheads="1"/>
        </xdr:cNvSpPr>
      </xdr:nvSpPr>
      <xdr:spPr>
        <a:xfrm>
          <a:off x="238125" y="13496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off balance sheet financial instruments at the date of this report.</a:t>
          </a:r>
        </a:p>
      </xdr:txBody>
    </xdr:sp>
    <xdr:clientData/>
  </xdr:twoCellAnchor>
  <xdr:twoCellAnchor>
    <xdr:from>
      <xdr:col>2</xdr:col>
      <xdr:colOff>9525</xdr:colOff>
      <xdr:row>70</xdr:row>
      <xdr:rowOff>0</xdr:rowOff>
    </xdr:from>
    <xdr:to>
      <xdr:col>9</xdr:col>
      <xdr:colOff>933450</xdr:colOff>
      <xdr:row>70</xdr:row>
      <xdr:rowOff>0</xdr:rowOff>
    </xdr:to>
    <xdr:sp>
      <xdr:nvSpPr>
        <xdr:cNvPr id="77" name="Text Box 81"/>
        <xdr:cNvSpPr txBox="1">
          <a:spLocks noChangeArrowheads="1"/>
        </xdr:cNvSpPr>
      </xdr:nvSpPr>
      <xdr:spPr>
        <a:xfrm>
          <a:off x="514350" y="13496925"/>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70</xdr:row>
      <xdr:rowOff>0</xdr:rowOff>
    </xdr:from>
    <xdr:to>
      <xdr:col>9</xdr:col>
      <xdr:colOff>933450</xdr:colOff>
      <xdr:row>70</xdr:row>
      <xdr:rowOff>0</xdr:rowOff>
    </xdr:to>
    <xdr:sp>
      <xdr:nvSpPr>
        <xdr:cNvPr id="78" name="Text Box 82"/>
        <xdr:cNvSpPr txBox="1">
          <a:spLocks noChangeArrowheads="1"/>
        </xdr:cNvSpPr>
      </xdr:nvSpPr>
      <xdr:spPr>
        <a:xfrm>
          <a:off x="942975" y="13496925"/>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70</xdr:row>
      <xdr:rowOff>0</xdr:rowOff>
    </xdr:from>
    <xdr:to>
      <xdr:col>9</xdr:col>
      <xdr:colOff>933450</xdr:colOff>
      <xdr:row>70</xdr:row>
      <xdr:rowOff>0</xdr:rowOff>
    </xdr:to>
    <xdr:sp>
      <xdr:nvSpPr>
        <xdr:cNvPr id="79" name="Text Box 83"/>
        <xdr:cNvSpPr txBox="1">
          <a:spLocks noChangeArrowheads="1"/>
        </xdr:cNvSpPr>
      </xdr:nvSpPr>
      <xdr:spPr>
        <a:xfrm>
          <a:off x="942975" y="13496925"/>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70</xdr:row>
      <xdr:rowOff>0</xdr:rowOff>
    </xdr:from>
    <xdr:to>
      <xdr:col>9</xdr:col>
      <xdr:colOff>933450</xdr:colOff>
      <xdr:row>70</xdr:row>
      <xdr:rowOff>0</xdr:rowOff>
    </xdr:to>
    <xdr:sp>
      <xdr:nvSpPr>
        <xdr:cNvPr id="80" name="Text Box 84"/>
        <xdr:cNvSpPr txBox="1">
          <a:spLocks noChangeArrowheads="1"/>
        </xdr:cNvSpPr>
      </xdr:nvSpPr>
      <xdr:spPr>
        <a:xfrm>
          <a:off x="514350" y="13496925"/>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70</xdr:row>
      <xdr:rowOff>0</xdr:rowOff>
    </xdr:from>
    <xdr:to>
      <xdr:col>9</xdr:col>
      <xdr:colOff>933450</xdr:colOff>
      <xdr:row>70</xdr:row>
      <xdr:rowOff>0</xdr:rowOff>
    </xdr:to>
    <xdr:sp>
      <xdr:nvSpPr>
        <xdr:cNvPr id="81" name="Text Box 85"/>
        <xdr:cNvSpPr txBox="1">
          <a:spLocks noChangeArrowheads="1"/>
        </xdr:cNvSpPr>
      </xdr:nvSpPr>
      <xdr:spPr>
        <a:xfrm>
          <a:off x="514350" y="13496925"/>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70</xdr:row>
      <xdr:rowOff>0</xdr:rowOff>
    </xdr:from>
    <xdr:to>
      <xdr:col>9</xdr:col>
      <xdr:colOff>933450</xdr:colOff>
      <xdr:row>70</xdr:row>
      <xdr:rowOff>0</xdr:rowOff>
    </xdr:to>
    <xdr:sp>
      <xdr:nvSpPr>
        <xdr:cNvPr id="82" name="Text Box 86"/>
        <xdr:cNvSpPr txBox="1">
          <a:spLocks noChangeArrowheads="1"/>
        </xdr:cNvSpPr>
      </xdr:nvSpPr>
      <xdr:spPr>
        <a:xfrm>
          <a:off x="238125" y="13496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70</xdr:row>
      <xdr:rowOff>0</xdr:rowOff>
    </xdr:from>
    <xdr:to>
      <xdr:col>9</xdr:col>
      <xdr:colOff>933450</xdr:colOff>
      <xdr:row>70</xdr:row>
      <xdr:rowOff>0</xdr:rowOff>
    </xdr:to>
    <xdr:sp>
      <xdr:nvSpPr>
        <xdr:cNvPr id="83" name="Text Box 87"/>
        <xdr:cNvSpPr txBox="1">
          <a:spLocks noChangeArrowheads="1"/>
        </xdr:cNvSpPr>
      </xdr:nvSpPr>
      <xdr:spPr>
        <a:xfrm>
          <a:off x="238125" y="13496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70</xdr:row>
      <xdr:rowOff>0</xdr:rowOff>
    </xdr:from>
    <xdr:to>
      <xdr:col>9</xdr:col>
      <xdr:colOff>933450</xdr:colOff>
      <xdr:row>70</xdr:row>
      <xdr:rowOff>0</xdr:rowOff>
    </xdr:to>
    <xdr:sp>
      <xdr:nvSpPr>
        <xdr:cNvPr id="84" name="Text Box 88"/>
        <xdr:cNvSpPr txBox="1">
          <a:spLocks noChangeArrowheads="1"/>
        </xdr:cNvSpPr>
      </xdr:nvSpPr>
      <xdr:spPr>
        <a:xfrm>
          <a:off x="238125" y="13496925"/>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1</xdr:col>
      <xdr:colOff>9525</xdr:colOff>
      <xdr:row>70</xdr:row>
      <xdr:rowOff>19050</xdr:rowOff>
    </xdr:from>
    <xdr:to>
      <xdr:col>10</xdr:col>
      <xdr:colOff>0</xdr:colOff>
      <xdr:row>72</xdr:row>
      <xdr:rowOff>123825</xdr:rowOff>
    </xdr:to>
    <xdr:sp>
      <xdr:nvSpPr>
        <xdr:cNvPr id="85" name="Text 2"/>
        <xdr:cNvSpPr txBox="1">
          <a:spLocks noChangeArrowheads="1"/>
        </xdr:cNvSpPr>
      </xdr:nvSpPr>
      <xdr:spPr>
        <a:xfrm>
          <a:off x="247650" y="13515975"/>
          <a:ext cx="6019800" cy="48577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estimates that have a material effect against results in the current quarter and current financial year-to-date ended 31 January 2008.</a:t>
          </a:r>
        </a:p>
      </xdr:txBody>
    </xdr:sp>
    <xdr:clientData/>
  </xdr:twoCellAnchor>
  <xdr:twoCellAnchor>
    <xdr:from>
      <xdr:col>1</xdr:col>
      <xdr:colOff>9525</xdr:colOff>
      <xdr:row>84</xdr:row>
      <xdr:rowOff>0</xdr:rowOff>
    </xdr:from>
    <xdr:to>
      <xdr:col>10</xdr:col>
      <xdr:colOff>0</xdr:colOff>
      <xdr:row>84</xdr:row>
      <xdr:rowOff>0</xdr:rowOff>
    </xdr:to>
    <xdr:sp>
      <xdr:nvSpPr>
        <xdr:cNvPr id="86" name="Text 2"/>
        <xdr:cNvSpPr txBox="1">
          <a:spLocks noChangeArrowheads="1"/>
        </xdr:cNvSpPr>
      </xdr:nvSpPr>
      <xdr:spPr>
        <a:xfrm>
          <a:off x="247650" y="16163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paid during the three months ended 31 July 2007.</a:t>
          </a:r>
        </a:p>
      </xdr:txBody>
    </xdr:sp>
    <xdr:clientData/>
  </xdr:twoCellAnchor>
  <xdr:twoCellAnchor>
    <xdr:from>
      <xdr:col>1</xdr:col>
      <xdr:colOff>9525</xdr:colOff>
      <xdr:row>100</xdr:row>
      <xdr:rowOff>0</xdr:rowOff>
    </xdr:from>
    <xdr:to>
      <xdr:col>10</xdr:col>
      <xdr:colOff>0</xdr:colOff>
      <xdr:row>100</xdr:row>
      <xdr:rowOff>0</xdr:rowOff>
    </xdr:to>
    <xdr:sp>
      <xdr:nvSpPr>
        <xdr:cNvPr id="87" name="Text 2"/>
        <xdr:cNvSpPr txBox="1">
          <a:spLocks noChangeArrowheads="1"/>
        </xdr:cNvSpPr>
      </xdr:nvSpPr>
      <xdr:spPr>
        <a:xfrm>
          <a:off x="247650" y="19211925"/>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issuance, cancellation, repurchase, resale and repayment of debt and equity securities during the three months ended 31 July 2007.</a:t>
          </a:r>
        </a:p>
      </xdr:txBody>
    </xdr:sp>
    <xdr:clientData/>
  </xdr:twoCellAnchor>
  <xdr:twoCellAnchor>
    <xdr:from>
      <xdr:col>6</xdr:col>
      <xdr:colOff>28575</xdr:colOff>
      <xdr:row>21</xdr:row>
      <xdr:rowOff>28575</xdr:rowOff>
    </xdr:from>
    <xdr:to>
      <xdr:col>7</xdr:col>
      <xdr:colOff>0</xdr:colOff>
      <xdr:row>24</xdr:row>
      <xdr:rowOff>161925</xdr:rowOff>
    </xdr:to>
    <xdr:sp>
      <xdr:nvSpPr>
        <xdr:cNvPr id="88" name="AutoShape 93"/>
        <xdr:cNvSpPr>
          <a:spLocks/>
        </xdr:cNvSpPr>
      </xdr:nvSpPr>
      <xdr:spPr>
        <a:xfrm>
          <a:off x="3724275" y="4048125"/>
          <a:ext cx="28575" cy="704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76</xdr:row>
      <xdr:rowOff>19050</xdr:rowOff>
    </xdr:from>
    <xdr:to>
      <xdr:col>10</xdr:col>
      <xdr:colOff>0</xdr:colOff>
      <xdr:row>78</xdr:row>
      <xdr:rowOff>57150</xdr:rowOff>
    </xdr:to>
    <xdr:sp>
      <xdr:nvSpPr>
        <xdr:cNvPr id="89" name="Text 2"/>
        <xdr:cNvSpPr txBox="1">
          <a:spLocks noChangeArrowheads="1"/>
        </xdr:cNvSpPr>
      </xdr:nvSpPr>
      <xdr:spPr>
        <a:xfrm>
          <a:off x="247650" y="14658975"/>
          <a:ext cx="6019800" cy="41910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dividends paid during the nine months ended 31 January 2008 were as follow: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5</xdr:row>
      <xdr:rowOff>0</xdr:rowOff>
    </xdr:to>
    <xdr:sp>
      <xdr:nvSpPr>
        <xdr:cNvPr id="1" name="Text 2"/>
        <xdr:cNvSpPr txBox="1">
          <a:spLocks noChangeArrowheads="1"/>
        </xdr:cNvSpPr>
      </xdr:nvSpPr>
      <xdr:spPr>
        <a:xfrm>
          <a:off x="276225" y="971550"/>
          <a:ext cx="5648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quarterly financial statements have been prepared under the historical cost convention except for the revaluation of freehold and leasehold estates and buildings included within property, plant and equipment.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quarterly financial statements are unaudited and have been prepared in accordance with the requirements of FRS 134: Interim Financial Reporting and paragraph 9.22 of the Listing Requirements of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quarterly financial statements should be read in conjunction with the audited financial statements for the year ended 30 April 2006. These explanatory notes attached to the quarterly financial statements provide an explanation of events and transactions that are significant to an understanding of the changes in the financial position and performance of the Group since the year ended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5</xdr:row>
      <xdr:rowOff>0</xdr:rowOff>
    </xdr:from>
    <xdr:to>
      <xdr:col>10</xdr:col>
      <xdr:colOff>0</xdr:colOff>
      <xdr:row>5</xdr:row>
      <xdr:rowOff>0</xdr:rowOff>
    </xdr:to>
    <xdr:sp>
      <xdr:nvSpPr>
        <xdr:cNvPr id="2" name="Text 2"/>
        <xdr:cNvSpPr txBox="1">
          <a:spLocks noChangeArrowheads="1"/>
        </xdr:cNvSpPr>
      </xdr:nvSpPr>
      <xdr:spPr>
        <a:xfrm>
          <a:off x="276225" y="971550"/>
          <a:ext cx="5648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significant accounting policies adopted in the preparation of the quarterly financial statements are consistent with those applied in the audited financial statements for the year ended 30 April 2006 except for the adoption of the following new/revised Financial Reporting Standards ("FRS") effective for the period beginning 1 May 2006:</a:t>
          </a:r>
        </a:p>
      </xdr:txBody>
    </xdr:sp>
    <xdr:clientData/>
  </xdr:twoCellAnchor>
  <xdr:twoCellAnchor>
    <xdr:from>
      <xdr:col>1</xdr:col>
      <xdr:colOff>0</xdr:colOff>
      <xdr:row>5</xdr:row>
      <xdr:rowOff>0</xdr:rowOff>
    </xdr:from>
    <xdr:to>
      <xdr:col>10</xdr:col>
      <xdr:colOff>0</xdr:colOff>
      <xdr:row>5</xdr:row>
      <xdr:rowOff>0</xdr:rowOff>
    </xdr:to>
    <xdr:sp>
      <xdr:nvSpPr>
        <xdr:cNvPr id="3" name="Text 2"/>
        <xdr:cNvSpPr txBox="1">
          <a:spLocks noChangeArrowheads="1"/>
        </xdr:cNvSpPr>
      </xdr:nvSpPr>
      <xdr:spPr>
        <a:xfrm>
          <a:off x="276225" y="971550"/>
          <a:ext cx="5648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FRS 102, 108, 110, 116, 127, 128, 132 and 133 does not have significant financial impact on the Group.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3 FRSs that have been issued by MASB but are not effective yet for the Group in the current financial year are as follows:</a:t>
          </a:r>
        </a:p>
      </xdr:txBody>
    </xdr:sp>
    <xdr:clientData/>
  </xdr:twoCellAnchor>
  <xdr:twoCellAnchor>
    <xdr:from>
      <xdr:col>10</xdr:col>
      <xdr:colOff>0</xdr:colOff>
      <xdr:row>5</xdr:row>
      <xdr:rowOff>0</xdr:rowOff>
    </xdr:from>
    <xdr:to>
      <xdr:col>10</xdr:col>
      <xdr:colOff>28575</xdr:colOff>
      <xdr:row>5</xdr:row>
      <xdr:rowOff>0</xdr:rowOff>
    </xdr:to>
    <xdr:sp>
      <xdr:nvSpPr>
        <xdr:cNvPr id="4" name="Text 2"/>
        <xdr:cNvSpPr txBox="1">
          <a:spLocks noChangeArrowheads="1"/>
        </xdr:cNvSpPr>
      </xdr:nvSpPr>
      <xdr:spPr>
        <a:xfrm>
          <a:off x="5924550" y="971550"/>
          <a:ext cx="285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10</xdr:col>
      <xdr:colOff>0</xdr:colOff>
      <xdr:row>5</xdr:row>
      <xdr:rowOff>0</xdr:rowOff>
    </xdr:to>
    <xdr:sp>
      <xdr:nvSpPr>
        <xdr:cNvPr id="5" name="Text 2"/>
        <xdr:cNvSpPr txBox="1">
          <a:spLocks noChangeArrowheads="1"/>
        </xdr:cNvSpPr>
      </xdr:nvSpPr>
      <xdr:spPr>
        <a:xfrm>
          <a:off x="523875" y="971550"/>
          <a:ext cx="54006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income statement and subsequent reversal is not allowed. Prior to 1 May 2006, goodwill was amortised on a straight-line basis over its estimated useful life of 20 years. This change in accounting policy has been accounted for prospectively for business combinations where the agreement date is on or after 1 January 2006. The transitional provisions of FRS 3, however, have required the Group to eliminate at 1 May 2006 the carrying amount of the accumulated amortisation of RM2,361,000 against the carrying amount of goodwill. The carrying amount of goodwill as at 1 May 2006 of RM18,628,000 ceased to be amortised. This has the effect of reducing the amortisation charges by RM262,000 in the current quarter ended 31 July 2006. 
</a:t>
          </a:r>
          <a:r>
            <a:rPr lang="en-US" cap="none" sz="1200" b="0" i="0" u="none" baseline="0">
              <a:solidFill>
                <a:srgbClr val="000000"/>
              </a:solidFill>
              <a:latin typeface="Arial"/>
              <a:ea typeface="Arial"/>
              <a:cs typeface="Arial"/>
            </a:rPr>
            <a:t>
</a:t>
          </a:r>
        </a:p>
      </xdr:txBody>
    </xdr:sp>
    <xdr:clientData/>
  </xdr:twoCellAnchor>
  <xdr:twoCellAnchor>
    <xdr:from>
      <xdr:col>1</xdr:col>
      <xdr:colOff>247650</xdr:colOff>
      <xdr:row>5</xdr:row>
      <xdr:rowOff>0</xdr:rowOff>
    </xdr:from>
    <xdr:to>
      <xdr:col>10</xdr:col>
      <xdr:colOff>0</xdr:colOff>
      <xdr:row>5</xdr:row>
      <xdr:rowOff>0</xdr:rowOff>
    </xdr:to>
    <xdr:sp>
      <xdr:nvSpPr>
        <xdr:cNvPr id="6" name="Text 2"/>
        <xdr:cNvSpPr txBox="1">
          <a:spLocks noChangeArrowheads="1"/>
        </xdr:cNvSpPr>
      </xdr:nvSpPr>
      <xdr:spPr>
        <a:xfrm>
          <a:off x="523875" y="971550"/>
          <a:ext cx="54006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the revised FRS 101 has affected the presentation of share of results of asociates and other disclosures.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current period's presentation of Group's financial statements is based on the revised requirements of FRS 101, with the comparatives restated to conform with the current period's presentation.</a:t>
          </a:r>
        </a:p>
      </xdr:txBody>
    </xdr:sp>
    <xdr:clientData/>
  </xdr:twoCellAnchor>
  <xdr:twoCellAnchor>
    <xdr:from>
      <xdr:col>1</xdr:col>
      <xdr:colOff>9525</xdr:colOff>
      <xdr:row>5</xdr:row>
      <xdr:rowOff>0</xdr:rowOff>
    </xdr:from>
    <xdr:to>
      <xdr:col>10</xdr:col>
      <xdr:colOff>0</xdr:colOff>
      <xdr:row>5</xdr:row>
      <xdr:rowOff>0</xdr:rowOff>
    </xdr:to>
    <xdr:sp>
      <xdr:nvSpPr>
        <xdr:cNvPr id="7" name="Text 2"/>
        <xdr:cNvSpPr txBox="1">
          <a:spLocks noChangeArrowheads="1"/>
        </xdr:cNvSpPr>
      </xdr:nvSpPr>
      <xdr:spPr>
        <a:xfrm>
          <a:off x="285750" y="9715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5</xdr:row>
      <xdr:rowOff>0</xdr:rowOff>
    </xdr:from>
    <xdr:to>
      <xdr:col>10</xdr:col>
      <xdr:colOff>0</xdr:colOff>
      <xdr:row>5</xdr:row>
      <xdr:rowOff>0</xdr:rowOff>
    </xdr:to>
    <xdr:sp>
      <xdr:nvSpPr>
        <xdr:cNvPr id="8" name="Text 2"/>
        <xdr:cNvSpPr txBox="1">
          <a:spLocks noChangeArrowheads="1"/>
        </xdr:cNvSpPr>
      </xdr:nvSpPr>
      <xdr:spPr>
        <a:xfrm>
          <a:off x="523875" y="971550"/>
          <a:ext cx="54006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new FRS 3 has resulted in consequential amendments to another accounting standards, FRS 136.</a:t>
          </a:r>
        </a:p>
      </xdr:txBody>
    </xdr:sp>
    <xdr:clientData/>
  </xdr:twoCellAnchor>
  <xdr:twoCellAnchor>
    <xdr:from>
      <xdr:col>1</xdr:col>
      <xdr:colOff>0</xdr:colOff>
      <xdr:row>5</xdr:row>
      <xdr:rowOff>0</xdr:rowOff>
    </xdr:from>
    <xdr:to>
      <xdr:col>10</xdr:col>
      <xdr:colOff>0</xdr:colOff>
      <xdr:row>5</xdr:row>
      <xdr:rowOff>0</xdr:rowOff>
    </xdr:to>
    <xdr:sp>
      <xdr:nvSpPr>
        <xdr:cNvPr id="9" name="Text 2"/>
        <xdr:cNvSpPr txBox="1">
          <a:spLocks noChangeArrowheads="1"/>
        </xdr:cNvSpPr>
      </xdr:nvSpPr>
      <xdr:spPr>
        <a:xfrm>
          <a:off x="276225" y="971550"/>
          <a:ext cx="5648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FRS 117 and 124 will be effective from 1 January 2007 while the effective date of FRS 139 has been deferred to a date to be announced by MASB. As permitted by the transitional provisions of these 3 FRSs, the Group is not required to disclose the possible impact of the 3 FRSs in the current interim financial statements.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principal effects of the changes in accounting policies resulting from the adoption of the other new/revised FRSs are discussed below:</a:t>
          </a:r>
        </a:p>
      </xdr:txBody>
    </xdr:sp>
    <xdr:clientData/>
  </xdr:twoCellAnchor>
  <xdr:twoCellAnchor>
    <xdr:from>
      <xdr:col>10</xdr:col>
      <xdr:colOff>0</xdr:colOff>
      <xdr:row>23</xdr:row>
      <xdr:rowOff>0</xdr:rowOff>
    </xdr:from>
    <xdr:to>
      <xdr:col>10</xdr:col>
      <xdr:colOff>38100</xdr:colOff>
      <xdr:row>23</xdr:row>
      <xdr:rowOff>76200</xdr:rowOff>
    </xdr:to>
    <xdr:sp>
      <xdr:nvSpPr>
        <xdr:cNvPr id="10" name="Text 2"/>
        <xdr:cNvSpPr txBox="1">
          <a:spLocks noChangeArrowheads="1"/>
        </xdr:cNvSpPr>
      </xdr:nvSpPr>
      <xdr:spPr>
        <a:xfrm>
          <a:off x="5924550" y="4400550"/>
          <a:ext cx="38100" cy="7620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auditors' report on the financial statements for the year ended 30 April 2006 was not qualified.</a:t>
          </a:r>
        </a:p>
      </xdr:txBody>
    </xdr:sp>
    <xdr:clientData/>
  </xdr:twoCellAnchor>
  <xdr:twoCellAnchor>
    <xdr:from>
      <xdr:col>1</xdr:col>
      <xdr:colOff>9525</xdr:colOff>
      <xdr:row>49</xdr:row>
      <xdr:rowOff>0</xdr:rowOff>
    </xdr:from>
    <xdr:to>
      <xdr:col>10</xdr:col>
      <xdr:colOff>0</xdr:colOff>
      <xdr:row>49</xdr:row>
      <xdr:rowOff>0</xdr:rowOff>
    </xdr:to>
    <xdr:sp>
      <xdr:nvSpPr>
        <xdr:cNvPr id="11" name="Text 2"/>
        <xdr:cNvSpPr txBox="1">
          <a:spLocks noChangeArrowheads="1"/>
        </xdr:cNvSpPr>
      </xdr:nvSpPr>
      <xdr:spPr>
        <a:xfrm>
          <a:off x="285750" y="894397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107</xdr:row>
      <xdr:rowOff>0</xdr:rowOff>
    </xdr:from>
    <xdr:to>
      <xdr:col>10</xdr:col>
      <xdr:colOff>0</xdr:colOff>
      <xdr:row>107</xdr:row>
      <xdr:rowOff>0</xdr:rowOff>
    </xdr:to>
    <xdr:sp>
      <xdr:nvSpPr>
        <xdr:cNvPr id="12" name="Text 2"/>
        <xdr:cNvSpPr txBox="1">
          <a:spLocks noChangeArrowheads="1"/>
        </xdr:cNvSpPr>
      </xdr:nvSpPr>
      <xdr:spPr>
        <a:xfrm>
          <a:off x="285750" y="2003107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108</xdr:row>
      <xdr:rowOff>0</xdr:rowOff>
    </xdr:from>
    <xdr:to>
      <xdr:col>10</xdr:col>
      <xdr:colOff>0</xdr:colOff>
      <xdr:row>108</xdr:row>
      <xdr:rowOff>0</xdr:rowOff>
    </xdr:to>
    <xdr:sp>
      <xdr:nvSpPr>
        <xdr:cNvPr id="13" name="Text 2"/>
        <xdr:cNvSpPr txBox="1">
          <a:spLocks noChangeArrowheads="1"/>
        </xdr:cNvSpPr>
      </xdr:nvSpPr>
      <xdr:spPr>
        <a:xfrm>
          <a:off x="285750" y="2022157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values of property, plant and equipment have been brought forward without changes from the Group’s latest annual financial statements ended 30 April 2005 except for the net book values of the property, plant and equipment where depreciation have been provided for in the current quarter and current financial year ended 30 April 2006. Any addition to the property, plant and equipment are carried at cost less depreciation charge for the current quarter and current financial year. </a:t>
          </a:r>
        </a:p>
      </xdr:txBody>
    </xdr:sp>
    <xdr:clientData/>
  </xdr:twoCellAnchor>
  <xdr:twoCellAnchor>
    <xdr:from>
      <xdr:col>1</xdr:col>
      <xdr:colOff>9525</xdr:colOff>
      <xdr:row>24</xdr:row>
      <xdr:rowOff>0</xdr:rowOff>
    </xdr:from>
    <xdr:to>
      <xdr:col>10</xdr:col>
      <xdr:colOff>0</xdr:colOff>
      <xdr:row>24</xdr:row>
      <xdr:rowOff>0</xdr:rowOff>
    </xdr:to>
    <xdr:sp>
      <xdr:nvSpPr>
        <xdr:cNvPr id="14" name="Text 2"/>
        <xdr:cNvSpPr txBox="1">
          <a:spLocks noChangeArrowheads="1"/>
        </xdr:cNvSpPr>
      </xdr:nvSpPr>
      <xdr:spPr>
        <a:xfrm>
          <a:off x="285750" y="45910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issuance, cancellation, repurchase, resale and repayment of debt and equity securities during the financial year ended 30 April 2007.</a:t>
          </a:r>
        </a:p>
      </xdr:txBody>
    </xdr:sp>
    <xdr:clientData/>
  </xdr:twoCellAnchor>
  <xdr:twoCellAnchor>
    <xdr:from>
      <xdr:col>1</xdr:col>
      <xdr:colOff>9525</xdr:colOff>
      <xdr:row>24</xdr:row>
      <xdr:rowOff>0</xdr:rowOff>
    </xdr:from>
    <xdr:to>
      <xdr:col>10</xdr:col>
      <xdr:colOff>0</xdr:colOff>
      <xdr:row>24</xdr:row>
      <xdr:rowOff>0</xdr:rowOff>
    </xdr:to>
    <xdr:sp>
      <xdr:nvSpPr>
        <xdr:cNvPr id="15" name="Text 2"/>
        <xdr:cNvSpPr txBox="1">
          <a:spLocks noChangeArrowheads="1"/>
        </xdr:cNvSpPr>
      </xdr:nvSpPr>
      <xdr:spPr>
        <a:xfrm>
          <a:off x="285750" y="4591050"/>
          <a:ext cx="5638800" cy="0"/>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six months ended 31 October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24</xdr:row>
      <xdr:rowOff>0</xdr:rowOff>
    </xdr:from>
    <xdr:to>
      <xdr:col>10</xdr:col>
      <xdr:colOff>0</xdr:colOff>
      <xdr:row>24</xdr:row>
      <xdr:rowOff>0</xdr:rowOff>
    </xdr:to>
    <xdr:sp>
      <xdr:nvSpPr>
        <xdr:cNvPr id="16" name="Text 2"/>
        <xdr:cNvSpPr txBox="1">
          <a:spLocks noChangeArrowheads="1"/>
        </xdr:cNvSpPr>
      </xdr:nvSpPr>
      <xdr:spPr>
        <a:xfrm>
          <a:off x="285750" y="45910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24</xdr:row>
      <xdr:rowOff>0</xdr:rowOff>
    </xdr:from>
    <xdr:to>
      <xdr:col>10</xdr:col>
      <xdr:colOff>0</xdr:colOff>
      <xdr:row>24</xdr:row>
      <xdr:rowOff>0</xdr:rowOff>
    </xdr:to>
    <xdr:sp>
      <xdr:nvSpPr>
        <xdr:cNvPr id="17" name="Text 2"/>
        <xdr:cNvSpPr txBox="1">
          <a:spLocks noChangeArrowheads="1"/>
        </xdr:cNvSpPr>
      </xdr:nvSpPr>
      <xdr:spPr>
        <a:xfrm>
          <a:off x="285750" y="45910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commitments not provided for in the quarterly financial statements as at 31 July 2006 is as follows:</a:t>
          </a:r>
        </a:p>
      </xdr:txBody>
    </xdr:sp>
    <xdr:clientData/>
  </xdr:twoCellAnchor>
  <xdr:twoCellAnchor>
    <xdr:from>
      <xdr:col>1</xdr:col>
      <xdr:colOff>9525</xdr:colOff>
      <xdr:row>108</xdr:row>
      <xdr:rowOff>0</xdr:rowOff>
    </xdr:from>
    <xdr:to>
      <xdr:col>10</xdr:col>
      <xdr:colOff>0</xdr:colOff>
      <xdr:row>108</xdr:row>
      <xdr:rowOff>0</xdr:rowOff>
    </xdr:to>
    <xdr:sp>
      <xdr:nvSpPr>
        <xdr:cNvPr id="18" name="Text 2"/>
        <xdr:cNvSpPr txBox="1">
          <a:spLocks noChangeArrowheads="1"/>
        </xdr:cNvSpPr>
      </xdr:nvSpPr>
      <xdr:spPr>
        <a:xfrm>
          <a:off x="285750" y="2022157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contingent liabilities or contingent assets since the last annual balance sheet date as at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107</xdr:row>
      <xdr:rowOff>0</xdr:rowOff>
    </xdr:from>
    <xdr:to>
      <xdr:col>10</xdr:col>
      <xdr:colOff>0</xdr:colOff>
      <xdr:row>107</xdr:row>
      <xdr:rowOff>19050</xdr:rowOff>
    </xdr:to>
    <xdr:sp>
      <xdr:nvSpPr>
        <xdr:cNvPr id="19" name="Text 2"/>
        <xdr:cNvSpPr txBox="1">
          <a:spLocks noChangeArrowheads="1"/>
        </xdr:cNvSpPr>
      </xdr:nvSpPr>
      <xdr:spPr>
        <a:xfrm>
          <a:off x="285750" y="20031075"/>
          <a:ext cx="5638800" cy="190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subsequent to the end of the current quarter ended 31 July 2006 up to the date of this announcement that has not been reflected in the quarterly financial statements for the three months ended 31 July 2006.
</a:t>
          </a:r>
          <a:r>
            <a:rPr lang="en-US" cap="none" sz="1200" b="0" i="0" u="none" baseline="0">
              <a:solidFill>
                <a:srgbClr val="000000"/>
              </a:solidFill>
              <a:latin typeface="Arial"/>
              <a:ea typeface="Arial"/>
              <a:cs typeface="Arial"/>
            </a:rPr>
            <a:t>
</a:t>
          </a:r>
        </a:p>
      </xdr:txBody>
    </xdr:sp>
    <xdr:clientData/>
  </xdr:twoCellAnchor>
  <xdr:twoCellAnchor>
    <xdr:from>
      <xdr:col>2</xdr:col>
      <xdr:colOff>209550</xdr:colOff>
      <xdr:row>108</xdr:row>
      <xdr:rowOff>0</xdr:rowOff>
    </xdr:from>
    <xdr:to>
      <xdr:col>10</xdr:col>
      <xdr:colOff>0</xdr:colOff>
      <xdr:row>108</xdr:row>
      <xdr:rowOff>0</xdr:rowOff>
    </xdr:to>
    <xdr:sp>
      <xdr:nvSpPr>
        <xdr:cNvPr id="20" name="Text 2"/>
        <xdr:cNvSpPr txBox="1">
          <a:spLocks noChangeArrowheads="1"/>
        </xdr:cNvSpPr>
      </xdr:nvSpPr>
      <xdr:spPr>
        <a:xfrm>
          <a:off x="733425" y="20221575"/>
          <a:ext cx="5191125"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EXPLANATORY NOTES PURSUANT TO APPENDIX 9B OF THE LISTING REQUIREMENTS OF BURSA MALAYSIA SECURITIES BERHAD </a:t>
          </a:r>
        </a:p>
      </xdr:txBody>
    </xdr:sp>
    <xdr:clientData/>
  </xdr:twoCellAnchor>
  <xdr:twoCellAnchor>
    <xdr:from>
      <xdr:col>1</xdr:col>
      <xdr:colOff>9525</xdr:colOff>
      <xdr:row>312</xdr:row>
      <xdr:rowOff>0</xdr:rowOff>
    </xdr:from>
    <xdr:to>
      <xdr:col>9</xdr:col>
      <xdr:colOff>104775</xdr:colOff>
      <xdr:row>312</xdr:row>
      <xdr:rowOff>0</xdr:rowOff>
    </xdr:to>
    <xdr:sp>
      <xdr:nvSpPr>
        <xdr:cNvPr id="21" name="Text 2"/>
        <xdr:cNvSpPr txBox="1">
          <a:spLocks noChangeArrowheads="1"/>
        </xdr:cNvSpPr>
      </xdr:nvSpPr>
      <xdr:spPr>
        <a:xfrm>
          <a:off x="285750" y="58293000"/>
          <a:ext cx="562927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pretax profit for the current quarter of RM22.22 million was 165% higher than the RM8.37</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million achieved in the corresponding period in the preceding year.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higher profit was due primarily to higher higher CPO price as well as higher investment income and higher contribution from the associated companies.</a:t>
          </a:r>
        </a:p>
      </xdr:txBody>
    </xdr:sp>
    <xdr:clientData/>
  </xdr:twoCellAnchor>
  <xdr:twoCellAnchor>
    <xdr:from>
      <xdr:col>1</xdr:col>
      <xdr:colOff>9525</xdr:colOff>
      <xdr:row>262</xdr:row>
      <xdr:rowOff>0</xdr:rowOff>
    </xdr:from>
    <xdr:to>
      <xdr:col>10</xdr:col>
      <xdr:colOff>0</xdr:colOff>
      <xdr:row>262</xdr:row>
      <xdr:rowOff>0</xdr:rowOff>
    </xdr:to>
    <xdr:sp>
      <xdr:nvSpPr>
        <xdr:cNvPr id="22" name="Text 2"/>
        <xdr:cNvSpPr txBox="1">
          <a:spLocks noChangeArrowheads="1"/>
        </xdr:cNvSpPr>
      </xdr:nvSpPr>
      <xdr:spPr>
        <a:xfrm>
          <a:off x="285750" y="487489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profit before taxation of RM8.37 million for the current quarter ended 31 July 2006 was 24% higher than the RM6.76 million achieved in the preceding quarter ended 30 April 2006 mainly due to higher FFB production by 25% as well as higher OER achieved by the palm oil mills.  </a:t>
          </a:r>
        </a:p>
      </xdr:txBody>
    </xdr:sp>
    <xdr:clientData/>
  </xdr:twoCellAnchor>
  <xdr:twoCellAnchor>
    <xdr:from>
      <xdr:col>1</xdr:col>
      <xdr:colOff>9525</xdr:colOff>
      <xdr:row>364</xdr:row>
      <xdr:rowOff>0</xdr:rowOff>
    </xdr:from>
    <xdr:to>
      <xdr:col>10</xdr:col>
      <xdr:colOff>9525</xdr:colOff>
      <xdr:row>369</xdr:row>
      <xdr:rowOff>85725</xdr:rowOff>
    </xdr:to>
    <xdr:sp>
      <xdr:nvSpPr>
        <xdr:cNvPr id="23" name="Text 2"/>
        <xdr:cNvSpPr txBox="1">
          <a:spLocks noChangeArrowheads="1"/>
        </xdr:cNvSpPr>
      </xdr:nvSpPr>
      <xdr:spPr>
        <a:xfrm>
          <a:off x="285750" y="68218050"/>
          <a:ext cx="5648325" cy="103822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FFB production will increase by about 12% due to more areas coming into harvesting and increasing yield trend from the young matured oil palms in Sabah estates. Coupled with high CPO price, the Group expects much better results in the financial year ending 30 April 2008.</a:t>
          </a:r>
        </a:p>
      </xdr:txBody>
    </xdr:sp>
    <xdr:clientData/>
  </xdr:twoCellAnchor>
  <xdr:twoCellAnchor>
    <xdr:from>
      <xdr:col>1</xdr:col>
      <xdr:colOff>9525</xdr:colOff>
      <xdr:row>372</xdr:row>
      <xdr:rowOff>19050</xdr:rowOff>
    </xdr:from>
    <xdr:to>
      <xdr:col>10</xdr:col>
      <xdr:colOff>0</xdr:colOff>
      <xdr:row>375</xdr:row>
      <xdr:rowOff>0</xdr:rowOff>
    </xdr:to>
    <xdr:sp>
      <xdr:nvSpPr>
        <xdr:cNvPr id="24" name="Text 2"/>
        <xdr:cNvSpPr txBox="1">
          <a:spLocks noChangeArrowheads="1"/>
        </xdr:cNvSpPr>
      </xdr:nvSpPr>
      <xdr:spPr>
        <a:xfrm>
          <a:off x="285750" y="69761100"/>
          <a:ext cx="5638800" cy="5524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profit forecast or profit guarantee was issued during the nine months ended 31 January 2008.</a:t>
          </a:r>
        </a:p>
      </xdr:txBody>
    </xdr:sp>
    <xdr:clientData/>
  </xdr:twoCellAnchor>
  <xdr:twoCellAnchor>
    <xdr:from>
      <xdr:col>1</xdr:col>
      <xdr:colOff>0</xdr:colOff>
      <xdr:row>408</xdr:row>
      <xdr:rowOff>0</xdr:rowOff>
    </xdr:from>
    <xdr:to>
      <xdr:col>10</xdr:col>
      <xdr:colOff>0</xdr:colOff>
      <xdr:row>408</xdr:row>
      <xdr:rowOff>0</xdr:rowOff>
    </xdr:to>
    <xdr:sp>
      <xdr:nvSpPr>
        <xdr:cNvPr id="25" name="Text Box 57"/>
        <xdr:cNvSpPr txBox="1">
          <a:spLocks noChangeArrowheads="1"/>
        </xdr:cNvSpPr>
      </xdr:nvSpPr>
      <xdr:spPr>
        <a:xfrm>
          <a:off x="276225" y="76333350"/>
          <a:ext cx="5648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 reconciliation of income tax expense applicable to profit before tax at the statutory income tax rate to income tax expense at the effective income tax rate of the Group are as follows:</a:t>
          </a:r>
        </a:p>
      </xdr:txBody>
    </xdr:sp>
    <xdr:clientData/>
  </xdr:twoCellAnchor>
  <xdr:twoCellAnchor>
    <xdr:from>
      <xdr:col>1</xdr:col>
      <xdr:colOff>0</xdr:colOff>
      <xdr:row>408</xdr:row>
      <xdr:rowOff>0</xdr:rowOff>
    </xdr:from>
    <xdr:to>
      <xdr:col>10</xdr:col>
      <xdr:colOff>0</xdr:colOff>
      <xdr:row>408</xdr:row>
      <xdr:rowOff>0</xdr:rowOff>
    </xdr:to>
    <xdr:sp>
      <xdr:nvSpPr>
        <xdr:cNvPr id="26" name="Text Box 58"/>
        <xdr:cNvSpPr txBox="1">
          <a:spLocks noChangeArrowheads="1"/>
        </xdr:cNvSpPr>
      </xdr:nvSpPr>
      <xdr:spPr>
        <a:xfrm>
          <a:off x="276225" y="76333350"/>
          <a:ext cx="5648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188</xdr:row>
      <xdr:rowOff>0</xdr:rowOff>
    </xdr:from>
    <xdr:to>
      <xdr:col>10</xdr:col>
      <xdr:colOff>0</xdr:colOff>
      <xdr:row>190</xdr:row>
      <xdr:rowOff>123825</xdr:rowOff>
    </xdr:to>
    <xdr:sp>
      <xdr:nvSpPr>
        <xdr:cNvPr id="27" name="Text Box 62"/>
        <xdr:cNvSpPr txBox="1">
          <a:spLocks noChangeArrowheads="1"/>
        </xdr:cNvSpPr>
      </xdr:nvSpPr>
      <xdr:spPr>
        <a:xfrm>
          <a:off x="276225" y="34632900"/>
          <a:ext cx="5648325" cy="50482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financial instrument with off balance sheet risk as at 31 January 2008 and as at the date of issue of the quarterly financial statements.</a:t>
          </a:r>
        </a:p>
      </xdr:txBody>
    </xdr:sp>
    <xdr:clientData/>
  </xdr:twoCellAnchor>
  <xdr:twoCellAnchor>
    <xdr:from>
      <xdr:col>2</xdr:col>
      <xdr:colOff>9525</xdr:colOff>
      <xdr:row>262</xdr:row>
      <xdr:rowOff>0</xdr:rowOff>
    </xdr:from>
    <xdr:to>
      <xdr:col>10</xdr:col>
      <xdr:colOff>0</xdr:colOff>
      <xdr:row>262</xdr:row>
      <xdr:rowOff>0</xdr:rowOff>
    </xdr:to>
    <xdr:sp>
      <xdr:nvSpPr>
        <xdr:cNvPr id="28" name="Text Box 63"/>
        <xdr:cNvSpPr txBox="1">
          <a:spLocks noChangeArrowheads="1"/>
        </xdr:cNvSpPr>
      </xdr:nvSpPr>
      <xdr:spPr>
        <a:xfrm>
          <a:off x="533400" y="48748950"/>
          <a:ext cx="53911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262</xdr:row>
      <xdr:rowOff>0</xdr:rowOff>
    </xdr:from>
    <xdr:to>
      <xdr:col>10</xdr:col>
      <xdr:colOff>0</xdr:colOff>
      <xdr:row>262</xdr:row>
      <xdr:rowOff>0</xdr:rowOff>
    </xdr:to>
    <xdr:sp>
      <xdr:nvSpPr>
        <xdr:cNvPr id="29" name="Text Box 64"/>
        <xdr:cNvSpPr txBox="1">
          <a:spLocks noChangeArrowheads="1"/>
        </xdr:cNvSpPr>
      </xdr:nvSpPr>
      <xdr:spPr>
        <a:xfrm>
          <a:off x="1000125" y="48748950"/>
          <a:ext cx="49244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254</xdr:row>
      <xdr:rowOff>0</xdr:rowOff>
    </xdr:from>
    <xdr:to>
      <xdr:col>10</xdr:col>
      <xdr:colOff>0</xdr:colOff>
      <xdr:row>254</xdr:row>
      <xdr:rowOff>0</xdr:rowOff>
    </xdr:to>
    <xdr:sp>
      <xdr:nvSpPr>
        <xdr:cNvPr id="30" name="Text Box 65"/>
        <xdr:cNvSpPr txBox="1">
          <a:spLocks noChangeArrowheads="1"/>
        </xdr:cNvSpPr>
      </xdr:nvSpPr>
      <xdr:spPr>
        <a:xfrm>
          <a:off x="1000125" y="47224950"/>
          <a:ext cx="492442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FF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The Company is also presently appealing to the Court of Appeal against the Order of the High Court in the Land Reference action for a higher compensation in respect of the compulsory acquisition of the abovementioned land. The appeal to the Court of Appeal has now been fixed for hearing on 22 October 2007.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306</xdr:row>
      <xdr:rowOff>0</xdr:rowOff>
    </xdr:from>
    <xdr:to>
      <xdr:col>10</xdr:col>
      <xdr:colOff>0</xdr:colOff>
      <xdr:row>306</xdr:row>
      <xdr:rowOff>0</xdr:rowOff>
    </xdr:to>
    <xdr:sp>
      <xdr:nvSpPr>
        <xdr:cNvPr id="31" name="Text Box 66"/>
        <xdr:cNvSpPr txBox="1">
          <a:spLocks noChangeArrowheads="1"/>
        </xdr:cNvSpPr>
      </xdr:nvSpPr>
      <xdr:spPr>
        <a:xfrm>
          <a:off x="533400" y="57130950"/>
          <a:ext cx="53911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0</xdr:colOff>
      <xdr:row>330</xdr:row>
      <xdr:rowOff>0</xdr:rowOff>
    </xdr:from>
    <xdr:to>
      <xdr:col>9</xdr:col>
      <xdr:colOff>85725</xdr:colOff>
      <xdr:row>337</xdr:row>
      <xdr:rowOff>57150</xdr:rowOff>
    </xdr:to>
    <xdr:sp>
      <xdr:nvSpPr>
        <xdr:cNvPr id="32" name="Text Box 67"/>
        <xdr:cNvSpPr txBox="1">
          <a:spLocks noChangeArrowheads="1"/>
        </xdr:cNvSpPr>
      </xdr:nvSpPr>
      <xdr:spPr>
        <a:xfrm>
          <a:off x="523875" y="61722000"/>
          <a:ext cx="5372100" cy="139065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On 16 January 2004, the Company was served with a writ of summons by Brilliant Team Management Sdn. Bhd., for finder's fees amounting to RM1.76 million in respect of acquisition of companies. The Company has filed a Defence and Counterclaim. The Company has also filed an application to strike out the claim and the application is now fixed for mention on 2 April 2008 to enable the Plaintiff's solicitors to file an application to discharge themselves.</a:t>
          </a:r>
        </a:p>
      </xdr:txBody>
    </xdr:sp>
    <xdr:clientData/>
  </xdr:twoCellAnchor>
  <xdr:twoCellAnchor>
    <xdr:from>
      <xdr:col>1</xdr:col>
      <xdr:colOff>0</xdr:colOff>
      <xdr:row>399</xdr:row>
      <xdr:rowOff>0</xdr:rowOff>
    </xdr:from>
    <xdr:to>
      <xdr:col>10</xdr:col>
      <xdr:colOff>0</xdr:colOff>
      <xdr:row>401</xdr:row>
      <xdr:rowOff>95250</xdr:rowOff>
    </xdr:to>
    <xdr:sp>
      <xdr:nvSpPr>
        <xdr:cNvPr id="33" name="Text Box 68"/>
        <xdr:cNvSpPr txBox="1">
          <a:spLocks noChangeArrowheads="1"/>
        </xdr:cNvSpPr>
      </xdr:nvSpPr>
      <xdr:spPr>
        <a:xfrm>
          <a:off x="276225" y="74618850"/>
          <a:ext cx="5648325" cy="47625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recommended or declared for the third financial quarter ended 31 January 2008.</a:t>
          </a:r>
        </a:p>
      </xdr:txBody>
    </xdr:sp>
    <xdr:clientData/>
  </xdr:twoCellAnchor>
  <xdr:twoCellAnchor>
    <xdr:from>
      <xdr:col>10</xdr:col>
      <xdr:colOff>0</xdr:colOff>
      <xdr:row>423</xdr:row>
      <xdr:rowOff>0</xdr:rowOff>
    </xdr:from>
    <xdr:to>
      <xdr:col>10</xdr:col>
      <xdr:colOff>57150</xdr:colOff>
      <xdr:row>423</xdr:row>
      <xdr:rowOff>0</xdr:rowOff>
    </xdr:to>
    <xdr:sp>
      <xdr:nvSpPr>
        <xdr:cNvPr id="34" name="Text Box 69"/>
        <xdr:cNvSpPr txBox="1">
          <a:spLocks noChangeArrowheads="1"/>
        </xdr:cNvSpPr>
      </xdr:nvSpPr>
      <xdr:spPr>
        <a:xfrm>
          <a:off x="5924550" y="79190850"/>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408</xdr:row>
      <xdr:rowOff>0</xdr:rowOff>
    </xdr:from>
    <xdr:to>
      <xdr:col>10</xdr:col>
      <xdr:colOff>0</xdr:colOff>
      <xdr:row>408</xdr:row>
      <xdr:rowOff>0</xdr:rowOff>
    </xdr:to>
    <xdr:sp>
      <xdr:nvSpPr>
        <xdr:cNvPr id="35" name="Text Box 70"/>
        <xdr:cNvSpPr txBox="1">
          <a:spLocks noChangeArrowheads="1"/>
        </xdr:cNvSpPr>
      </xdr:nvSpPr>
      <xdr:spPr>
        <a:xfrm>
          <a:off x="276225" y="76333350"/>
          <a:ext cx="5648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stock unit and diluted earnings per stock unit of the Group were the same for the current quarter and current financial year-to-date ended 31 July 2007 as there was no dilutive effect in the period under review.
</a:t>
          </a:r>
          <a:r>
            <a:rPr lang="en-US" cap="none" sz="1200" b="0" i="0" u="none" baseline="0">
              <a:solidFill>
                <a:srgbClr val="000000"/>
              </a:solidFill>
              <a:latin typeface="Arial"/>
              <a:ea typeface="Arial"/>
              <a:cs typeface="Arial"/>
            </a:rPr>
            <a:t>
</a:t>
          </a:r>
        </a:p>
      </xdr:txBody>
    </xdr:sp>
    <xdr:clientData/>
  </xdr:twoCellAnchor>
  <xdr:twoCellAnchor>
    <xdr:from>
      <xdr:col>0</xdr:col>
      <xdr:colOff>19050</xdr:colOff>
      <xdr:row>5</xdr:row>
      <xdr:rowOff>0</xdr:rowOff>
    </xdr:from>
    <xdr:to>
      <xdr:col>10</xdr:col>
      <xdr:colOff>0</xdr:colOff>
      <xdr:row>5</xdr:row>
      <xdr:rowOff>0</xdr:rowOff>
    </xdr:to>
    <xdr:sp>
      <xdr:nvSpPr>
        <xdr:cNvPr id="36" name="Text 2"/>
        <xdr:cNvSpPr txBox="1">
          <a:spLocks noChangeArrowheads="1"/>
        </xdr:cNvSpPr>
      </xdr:nvSpPr>
      <xdr:spPr>
        <a:xfrm>
          <a:off x="19050" y="971550"/>
          <a:ext cx="5905500" cy="0"/>
        </a:xfrm>
        <a:prstGeom prst="rect">
          <a:avLst/>
        </a:prstGeom>
        <a:noFill/>
        <a:ln w="1" cmpd="sng">
          <a:noFill/>
        </a:ln>
      </xdr:spPr>
      <xdr:txBody>
        <a:bodyPr vertOverflow="clip" wrap="square" lIns="36576" tIns="27432" rIns="36576" bIns="0"/>
        <a:p>
          <a:pPr algn="just">
            <a:defRPr/>
          </a:pPr>
          <a:r>
            <a:rPr lang="en-US" cap="none" sz="1190" b="1" i="0" u="none" baseline="0">
              <a:solidFill>
                <a:srgbClr val="000000"/>
              </a:solidFill>
              <a:latin typeface="Arial"/>
              <a:ea typeface="Arial"/>
              <a:cs typeface="Arial"/>
            </a:rPr>
            <a:t>PART A - EXPLANATORY NOTES PURSUANT TO FRS 134: INTERIM FINANCIAL   </a:t>
          </a:r>
        </a:p>
      </xdr:txBody>
    </xdr:sp>
    <xdr:clientData/>
  </xdr:twoCellAnchor>
  <xdr:twoCellAnchor>
    <xdr:from>
      <xdr:col>2</xdr:col>
      <xdr:colOff>9525</xdr:colOff>
      <xdr:row>5</xdr:row>
      <xdr:rowOff>0</xdr:rowOff>
    </xdr:from>
    <xdr:to>
      <xdr:col>10</xdr:col>
      <xdr:colOff>0</xdr:colOff>
      <xdr:row>5</xdr:row>
      <xdr:rowOff>0</xdr:rowOff>
    </xdr:to>
    <xdr:sp>
      <xdr:nvSpPr>
        <xdr:cNvPr id="37" name="Text 2"/>
        <xdr:cNvSpPr txBox="1">
          <a:spLocks noChangeArrowheads="1"/>
        </xdr:cNvSpPr>
      </xdr:nvSpPr>
      <xdr:spPr>
        <a:xfrm>
          <a:off x="533400" y="971550"/>
          <a:ext cx="539115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income statement. Prior to 1 May 2006, negative goodwill was credited to equity as reserve on consolidation. In accordance with the transitional provisions of FRS 3, the negative goodwill as at 1 May 2006 was derecognised with a corresponding increase in retained profits.</a:t>
          </a:r>
        </a:p>
      </xdr:txBody>
    </xdr:sp>
    <xdr:clientData/>
  </xdr:twoCellAnchor>
  <xdr:twoCellAnchor>
    <xdr:from>
      <xdr:col>1</xdr:col>
      <xdr:colOff>9525</xdr:colOff>
      <xdr:row>24</xdr:row>
      <xdr:rowOff>0</xdr:rowOff>
    </xdr:from>
    <xdr:to>
      <xdr:col>10</xdr:col>
      <xdr:colOff>0</xdr:colOff>
      <xdr:row>24</xdr:row>
      <xdr:rowOff>0</xdr:rowOff>
    </xdr:to>
    <xdr:sp>
      <xdr:nvSpPr>
        <xdr:cNvPr id="38" name="Text 2"/>
        <xdr:cNvSpPr txBox="1">
          <a:spLocks noChangeArrowheads="1"/>
        </xdr:cNvSpPr>
      </xdr:nvSpPr>
      <xdr:spPr>
        <a:xfrm>
          <a:off x="285750" y="45910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there were no contingent liabilities or contingent assets of the Group which has arisen since the last balance sheet date as at 30 April 2006.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163</xdr:row>
      <xdr:rowOff>0</xdr:rowOff>
    </xdr:from>
    <xdr:to>
      <xdr:col>10</xdr:col>
      <xdr:colOff>0</xdr:colOff>
      <xdr:row>163</xdr:row>
      <xdr:rowOff>0</xdr:rowOff>
    </xdr:to>
    <xdr:sp>
      <xdr:nvSpPr>
        <xdr:cNvPr id="39" name="Text Box 76"/>
        <xdr:cNvSpPr txBox="1">
          <a:spLocks noChangeArrowheads="1"/>
        </xdr:cNvSpPr>
      </xdr:nvSpPr>
      <xdr:spPr>
        <a:xfrm>
          <a:off x="523875" y="29937075"/>
          <a:ext cx="54006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Details of investments in quoted securities, excluding investments in associates are as follows:                    </a:t>
          </a:r>
        </a:p>
      </xdr:txBody>
    </xdr:sp>
    <xdr:clientData/>
  </xdr:twoCellAnchor>
  <xdr:twoCellAnchor>
    <xdr:from>
      <xdr:col>1</xdr:col>
      <xdr:colOff>9525</xdr:colOff>
      <xdr:row>175</xdr:row>
      <xdr:rowOff>19050</xdr:rowOff>
    </xdr:from>
    <xdr:to>
      <xdr:col>10</xdr:col>
      <xdr:colOff>0</xdr:colOff>
      <xdr:row>180</xdr:row>
      <xdr:rowOff>19050</xdr:rowOff>
    </xdr:to>
    <xdr:sp>
      <xdr:nvSpPr>
        <xdr:cNvPr id="40" name="Text 2"/>
        <xdr:cNvSpPr txBox="1">
          <a:spLocks noChangeArrowheads="1"/>
        </xdr:cNvSpPr>
      </xdr:nvSpPr>
      <xdr:spPr>
        <a:xfrm>
          <a:off x="285750" y="32175450"/>
          <a:ext cx="5638800" cy="952500"/>
        </a:xfrm>
        <a:prstGeom prst="rect">
          <a:avLst/>
        </a:prstGeom>
        <a:noFill/>
        <a:ln w="1" cmpd="sng">
          <a:noFill/>
        </a:ln>
      </xdr:spPr>
      <xdr:txBody>
        <a:bodyPr vertOverflow="clip" wrap="square" lIns="36576" tIns="22860" rIns="36576" bIns="0"/>
        <a:p>
          <a:pPr algn="just">
            <a:defRPr/>
          </a:pPr>
          <a:r>
            <a:rPr lang="en-US" cap="none" sz="1200" b="0" i="0" u="none" baseline="0">
              <a:latin typeface="Arial"/>
              <a:ea typeface="Arial"/>
              <a:cs typeface="Arial"/>
            </a:rPr>
            <a:t>The effective tax rate for the current quarter and current financial year-to-date was lower than the statutory tax rate principally due to certain income which is not taxable and utilisation of previously unrecognised tax losses and unabsorbed capital allowances.</a:t>
          </a:r>
        </a:p>
      </xdr:txBody>
    </xdr:sp>
    <xdr:clientData/>
  </xdr:twoCellAnchor>
  <xdr:twoCellAnchor>
    <xdr:from>
      <xdr:col>1</xdr:col>
      <xdr:colOff>9525</xdr:colOff>
      <xdr:row>71</xdr:row>
      <xdr:rowOff>0</xdr:rowOff>
    </xdr:from>
    <xdr:to>
      <xdr:col>10</xdr:col>
      <xdr:colOff>0</xdr:colOff>
      <xdr:row>71</xdr:row>
      <xdr:rowOff>0</xdr:rowOff>
    </xdr:to>
    <xdr:sp>
      <xdr:nvSpPr>
        <xdr:cNvPr id="41" name="Text 2"/>
        <xdr:cNvSpPr txBox="1">
          <a:spLocks noChangeArrowheads="1"/>
        </xdr:cNvSpPr>
      </xdr:nvSpPr>
      <xdr:spPr>
        <a:xfrm>
          <a:off x="285750" y="1315402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production of oil palm fresh fruits bunches (FFB) is seasonal in nature and continued to be affected by weather conditions.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During the financial year ended 30 April 2007, the Group registered a 21% improvement in FFB production over that of the preceding financial year mainly owing to more areas coming into maturity and increasing yield trend from the young matured oil palms in the Group’s estates in Sabah.</a:t>
          </a:r>
        </a:p>
      </xdr:txBody>
    </xdr:sp>
    <xdr:clientData/>
  </xdr:twoCellAnchor>
  <xdr:twoCellAnchor>
    <xdr:from>
      <xdr:col>2</xdr:col>
      <xdr:colOff>0</xdr:colOff>
      <xdr:row>108</xdr:row>
      <xdr:rowOff>0</xdr:rowOff>
    </xdr:from>
    <xdr:to>
      <xdr:col>10</xdr:col>
      <xdr:colOff>0</xdr:colOff>
      <xdr:row>108</xdr:row>
      <xdr:rowOff>0</xdr:rowOff>
    </xdr:to>
    <xdr:sp>
      <xdr:nvSpPr>
        <xdr:cNvPr id="42" name="Text Box 79"/>
        <xdr:cNvSpPr txBox="1">
          <a:spLocks noChangeArrowheads="1"/>
        </xdr:cNvSpPr>
      </xdr:nvSpPr>
      <xdr:spPr>
        <a:xfrm>
          <a:off x="523875" y="20221575"/>
          <a:ext cx="5400675" cy="0"/>
        </a:xfrm>
        <a:prstGeom prst="rect">
          <a:avLst/>
        </a:prstGeom>
        <a:noFill/>
        <a:ln w="9525" cmpd="sng">
          <a:noFill/>
        </a:ln>
      </xdr:spPr>
      <xdr:txBody>
        <a:bodyPr vertOverflow="clip" wrap="square" lIns="0" tIns="22860" rIns="0" bIns="0"/>
        <a:p>
          <a:pPr algn="r">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year-to-date ended 31 July  2006 were as follows:</a:t>
          </a:r>
        </a:p>
      </xdr:txBody>
    </xdr:sp>
    <xdr:clientData/>
  </xdr:twoCellAnchor>
  <xdr:twoCellAnchor>
    <xdr:from>
      <xdr:col>1</xdr:col>
      <xdr:colOff>9525</xdr:colOff>
      <xdr:row>71</xdr:row>
      <xdr:rowOff>0</xdr:rowOff>
    </xdr:from>
    <xdr:to>
      <xdr:col>10</xdr:col>
      <xdr:colOff>0</xdr:colOff>
      <xdr:row>71</xdr:row>
      <xdr:rowOff>0</xdr:rowOff>
    </xdr:to>
    <xdr:sp>
      <xdr:nvSpPr>
        <xdr:cNvPr id="43" name="Text 2"/>
        <xdr:cNvSpPr txBox="1">
          <a:spLocks noChangeArrowheads="1"/>
        </xdr:cNvSpPr>
      </xdr:nvSpPr>
      <xdr:spPr>
        <a:xfrm>
          <a:off x="285750" y="1315402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71</xdr:row>
      <xdr:rowOff>0</xdr:rowOff>
    </xdr:from>
    <xdr:to>
      <xdr:col>10</xdr:col>
      <xdr:colOff>0</xdr:colOff>
      <xdr:row>71</xdr:row>
      <xdr:rowOff>0</xdr:rowOff>
    </xdr:to>
    <xdr:sp>
      <xdr:nvSpPr>
        <xdr:cNvPr id="44" name="Text 2"/>
        <xdr:cNvSpPr txBox="1">
          <a:spLocks noChangeArrowheads="1"/>
        </xdr:cNvSpPr>
      </xdr:nvSpPr>
      <xdr:spPr>
        <a:xfrm>
          <a:off x="285750" y="1315402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71</xdr:row>
      <xdr:rowOff>0</xdr:rowOff>
    </xdr:from>
    <xdr:to>
      <xdr:col>10</xdr:col>
      <xdr:colOff>0</xdr:colOff>
      <xdr:row>71</xdr:row>
      <xdr:rowOff>0</xdr:rowOff>
    </xdr:to>
    <xdr:sp>
      <xdr:nvSpPr>
        <xdr:cNvPr id="45" name="Text 2"/>
        <xdr:cNvSpPr txBox="1">
          <a:spLocks noChangeArrowheads="1"/>
        </xdr:cNvSpPr>
      </xdr:nvSpPr>
      <xdr:spPr>
        <a:xfrm>
          <a:off x="285750" y="1315402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from the current quarter ended 30 April 2007 to the date of this announcement that has not been reflected in the financial statements for the financial year ended 30 April 2007.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108</xdr:row>
      <xdr:rowOff>0</xdr:rowOff>
    </xdr:from>
    <xdr:to>
      <xdr:col>10</xdr:col>
      <xdr:colOff>0</xdr:colOff>
      <xdr:row>108</xdr:row>
      <xdr:rowOff>0</xdr:rowOff>
    </xdr:to>
    <xdr:sp>
      <xdr:nvSpPr>
        <xdr:cNvPr id="46" name="Text Box 83"/>
        <xdr:cNvSpPr txBox="1">
          <a:spLocks noChangeArrowheads="1"/>
        </xdr:cNvSpPr>
      </xdr:nvSpPr>
      <xdr:spPr>
        <a:xfrm>
          <a:off x="523875" y="20221575"/>
          <a:ext cx="54006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Investment in quoted shares, excluding associates, as at 30 April 2007 was as follows:</a:t>
          </a:r>
        </a:p>
      </xdr:txBody>
    </xdr:sp>
    <xdr:clientData/>
  </xdr:twoCellAnchor>
  <xdr:twoCellAnchor>
    <xdr:from>
      <xdr:col>1</xdr:col>
      <xdr:colOff>9525</xdr:colOff>
      <xdr:row>312</xdr:row>
      <xdr:rowOff>0</xdr:rowOff>
    </xdr:from>
    <xdr:to>
      <xdr:col>10</xdr:col>
      <xdr:colOff>0</xdr:colOff>
      <xdr:row>312</xdr:row>
      <xdr:rowOff>0</xdr:rowOff>
    </xdr:to>
    <xdr:sp>
      <xdr:nvSpPr>
        <xdr:cNvPr id="47" name="Text 2"/>
        <xdr:cNvSpPr txBox="1">
          <a:spLocks noChangeArrowheads="1"/>
        </xdr:cNvSpPr>
      </xdr:nvSpPr>
      <xdr:spPr>
        <a:xfrm>
          <a:off x="285750" y="58293000"/>
          <a:ext cx="5638800" cy="0"/>
        </a:xfrm>
        <a:prstGeom prst="rect">
          <a:avLst/>
        </a:prstGeom>
        <a:noFill/>
        <a:ln w="1" cmpd="sng">
          <a:noFill/>
        </a:ln>
      </xdr:spPr>
      <xdr:txBody>
        <a:bodyPr vertOverflow="clip" wrap="square" lIns="36576" tIns="22860" rIns="0" bIns="0"/>
        <a:p>
          <a:pPr algn="l">
            <a:defRPr/>
          </a:pPr>
          <a:r>
            <a:rPr lang="en-US" cap="none" sz="1200" b="0" i="0" u="none" baseline="0">
              <a:solidFill>
                <a:srgbClr val="FF0000"/>
              </a:solidFill>
              <a:latin typeface="Arial"/>
              <a:ea typeface="Arial"/>
              <a:cs typeface="Arial"/>
            </a:rPr>
            <a:t>As a result, the Group’s after tax profit of RM6.58 million in the current quarter was 18% higher than the RM5.57 million in the corresponding quarter in the preceding year.</a:t>
          </a:r>
        </a:p>
      </xdr:txBody>
    </xdr:sp>
    <xdr:clientData/>
  </xdr:twoCellAnchor>
  <xdr:twoCellAnchor>
    <xdr:from>
      <xdr:col>2</xdr:col>
      <xdr:colOff>9525</xdr:colOff>
      <xdr:row>232</xdr:row>
      <xdr:rowOff>9525</xdr:rowOff>
    </xdr:from>
    <xdr:to>
      <xdr:col>10</xdr:col>
      <xdr:colOff>0</xdr:colOff>
      <xdr:row>235</xdr:row>
      <xdr:rowOff>76200</xdr:rowOff>
    </xdr:to>
    <xdr:sp>
      <xdr:nvSpPr>
        <xdr:cNvPr id="48" name="Text Box 87"/>
        <xdr:cNvSpPr txBox="1">
          <a:spLocks noChangeArrowheads="1"/>
        </xdr:cNvSpPr>
      </xdr:nvSpPr>
      <xdr:spPr>
        <a:xfrm>
          <a:off x="533400" y="43043475"/>
          <a:ext cx="5391150" cy="63817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a:t>
          </a:r>
        </a:p>
      </xdr:txBody>
    </xdr:sp>
    <xdr:clientData/>
  </xdr:twoCellAnchor>
  <xdr:twoCellAnchor>
    <xdr:from>
      <xdr:col>3</xdr:col>
      <xdr:colOff>9525</xdr:colOff>
      <xdr:row>236</xdr:row>
      <xdr:rowOff>0</xdr:rowOff>
    </xdr:from>
    <xdr:to>
      <xdr:col>10</xdr:col>
      <xdr:colOff>0</xdr:colOff>
      <xdr:row>254</xdr:row>
      <xdr:rowOff>76200</xdr:rowOff>
    </xdr:to>
    <xdr:sp>
      <xdr:nvSpPr>
        <xdr:cNvPr id="49" name="Text Box 88"/>
        <xdr:cNvSpPr txBox="1">
          <a:spLocks noChangeArrowheads="1"/>
        </xdr:cNvSpPr>
      </xdr:nvSpPr>
      <xdr:spPr>
        <a:xfrm>
          <a:off x="1000125" y="43795950"/>
          <a:ext cx="4924425" cy="350520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337.52 hectares of the Company’s land in Daerah Alor Gajah, Melaka by the Melaka State Government in 1996
</a:t>
          </a:r>
          <a:r>
            <a:rPr lang="en-US" cap="none" sz="1200" b="0" i="0" u="none" baseline="0">
              <a:solidFill>
                <a:srgbClr val="000000"/>
              </a:solidFill>
              <a:latin typeface="Arial"/>
              <a:ea typeface="Arial"/>
              <a:cs typeface="Arial"/>
            </a:rPr>
            <a:t>The Company is presently appealing to the Court of Appeal against the Orders of the High Court in the Land Reference actions for a higher compensation in respect of the compulsory acquisition of the abovementioned land. The appeal has been adjourned to a date to be fixed.
On 5 October 2007, the Company has successfully obtained an order for contempt of court against the Land Administrator of Alor Gajah for failing to comply with the Orders of the High Court in the abovementioned Land Reference actions for non-payment of the additional compensation awarded. The Court has now fixed a further hearing on 17 April 2008 to hear submission on the appropriate sentence to be issued against the Land Administrator.</a:t>
          </a:r>
        </a:p>
      </xdr:txBody>
    </xdr:sp>
    <xdr:clientData/>
  </xdr:twoCellAnchor>
  <xdr:twoCellAnchor>
    <xdr:from>
      <xdr:col>2</xdr:col>
      <xdr:colOff>0</xdr:colOff>
      <xdr:row>113</xdr:row>
      <xdr:rowOff>0</xdr:rowOff>
    </xdr:from>
    <xdr:to>
      <xdr:col>10</xdr:col>
      <xdr:colOff>0</xdr:colOff>
      <xdr:row>113</xdr:row>
      <xdr:rowOff>0</xdr:rowOff>
    </xdr:to>
    <xdr:sp>
      <xdr:nvSpPr>
        <xdr:cNvPr id="50" name="Text Box 89"/>
        <xdr:cNvSpPr txBox="1">
          <a:spLocks noChangeArrowheads="1"/>
        </xdr:cNvSpPr>
      </xdr:nvSpPr>
      <xdr:spPr>
        <a:xfrm>
          <a:off x="523875" y="21174075"/>
          <a:ext cx="540067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1</xdr:col>
      <xdr:colOff>9525</xdr:colOff>
      <xdr:row>340</xdr:row>
      <xdr:rowOff>28575</xdr:rowOff>
    </xdr:from>
    <xdr:to>
      <xdr:col>10</xdr:col>
      <xdr:colOff>0</xdr:colOff>
      <xdr:row>344</xdr:row>
      <xdr:rowOff>133350</xdr:rowOff>
    </xdr:to>
    <xdr:sp>
      <xdr:nvSpPr>
        <xdr:cNvPr id="51" name="Text 2"/>
        <xdr:cNvSpPr txBox="1">
          <a:spLocks noChangeArrowheads="1"/>
        </xdr:cNvSpPr>
      </xdr:nvSpPr>
      <xdr:spPr>
        <a:xfrm>
          <a:off x="285750" y="63655575"/>
          <a:ext cx="5638800" cy="86677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profit before taxation of RM36.62 million for the current quarter ended 31 January 2008 was 9% higher than the RM33.70 million achieved in the preceding quarter ended 31 October 2007 mainly due to higher investment income and higher contribution from associates. </a:t>
          </a:r>
        </a:p>
      </xdr:txBody>
    </xdr:sp>
    <xdr:clientData/>
  </xdr:twoCellAnchor>
  <xdr:twoCellAnchor>
    <xdr:from>
      <xdr:col>1</xdr:col>
      <xdr:colOff>0</xdr:colOff>
      <xdr:row>415</xdr:row>
      <xdr:rowOff>0</xdr:rowOff>
    </xdr:from>
    <xdr:to>
      <xdr:col>10</xdr:col>
      <xdr:colOff>0</xdr:colOff>
      <xdr:row>415</xdr:row>
      <xdr:rowOff>0</xdr:rowOff>
    </xdr:to>
    <xdr:sp>
      <xdr:nvSpPr>
        <xdr:cNvPr id="52" name="Text Box 101"/>
        <xdr:cNvSpPr txBox="1">
          <a:spLocks noChangeArrowheads="1"/>
        </xdr:cNvSpPr>
      </xdr:nvSpPr>
      <xdr:spPr>
        <a:xfrm>
          <a:off x="276225" y="77666850"/>
          <a:ext cx="5648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 final dividend of __ less 27% taxation per RM1.00 stock unit in respect of the financial year ended 30 April 2007, if approved by the stockholders at the forthcoming Annual General Meeting, will be paid on 22 October  2007 to Depositors whose name appear in the Record of Depositors at the close of business at 5.00 p.m. on 3 October 2007.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423</xdr:row>
      <xdr:rowOff>0</xdr:rowOff>
    </xdr:from>
    <xdr:to>
      <xdr:col>10</xdr:col>
      <xdr:colOff>0</xdr:colOff>
      <xdr:row>423</xdr:row>
      <xdr:rowOff>0</xdr:rowOff>
    </xdr:to>
    <xdr:sp>
      <xdr:nvSpPr>
        <xdr:cNvPr id="53" name="Text Box 102"/>
        <xdr:cNvSpPr txBox="1">
          <a:spLocks noChangeArrowheads="1"/>
        </xdr:cNvSpPr>
      </xdr:nvSpPr>
      <xdr:spPr>
        <a:xfrm>
          <a:off x="523875" y="79190850"/>
          <a:ext cx="54006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19 January 2007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23 January 2007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254</xdr:row>
      <xdr:rowOff>0</xdr:rowOff>
    </xdr:from>
    <xdr:to>
      <xdr:col>10</xdr:col>
      <xdr:colOff>0</xdr:colOff>
      <xdr:row>254</xdr:row>
      <xdr:rowOff>0</xdr:rowOff>
    </xdr:to>
    <xdr:sp>
      <xdr:nvSpPr>
        <xdr:cNvPr id="54" name="Text Box 103"/>
        <xdr:cNvSpPr txBox="1">
          <a:spLocks noChangeArrowheads="1"/>
        </xdr:cNvSpPr>
      </xdr:nvSpPr>
      <xdr:spPr>
        <a:xfrm>
          <a:off x="533400" y="47224950"/>
          <a:ext cx="53911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0</xdr:colOff>
      <xdr:row>415</xdr:row>
      <xdr:rowOff>0</xdr:rowOff>
    </xdr:from>
    <xdr:to>
      <xdr:col>10</xdr:col>
      <xdr:colOff>0</xdr:colOff>
      <xdr:row>415</xdr:row>
      <xdr:rowOff>0</xdr:rowOff>
    </xdr:to>
    <xdr:sp>
      <xdr:nvSpPr>
        <xdr:cNvPr id="55" name="Text Box 202"/>
        <xdr:cNvSpPr txBox="1">
          <a:spLocks noChangeArrowheads="1"/>
        </xdr:cNvSpPr>
      </xdr:nvSpPr>
      <xdr:spPr>
        <a:xfrm>
          <a:off x="523875" y="77666850"/>
          <a:ext cx="54006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1 October 2007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3 October 2007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10</xdr:col>
      <xdr:colOff>0</xdr:colOff>
      <xdr:row>415</xdr:row>
      <xdr:rowOff>0</xdr:rowOff>
    </xdr:from>
    <xdr:to>
      <xdr:col>10</xdr:col>
      <xdr:colOff>57150</xdr:colOff>
      <xdr:row>415</xdr:row>
      <xdr:rowOff>104775</xdr:rowOff>
    </xdr:to>
    <xdr:sp>
      <xdr:nvSpPr>
        <xdr:cNvPr id="56" name="Text Box 211"/>
        <xdr:cNvSpPr txBox="1">
          <a:spLocks noChangeArrowheads="1"/>
        </xdr:cNvSpPr>
      </xdr:nvSpPr>
      <xdr:spPr>
        <a:xfrm>
          <a:off x="5924550" y="77666850"/>
          <a:ext cx="5715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113</xdr:row>
      <xdr:rowOff>0</xdr:rowOff>
    </xdr:from>
    <xdr:to>
      <xdr:col>10</xdr:col>
      <xdr:colOff>0</xdr:colOff>
      <xdr:row>113</xdr:row>
      <xdr:rowOff>0</xdr:rowOff>
    </xdr:to>
    <xdr:sp>
      <xdr:nvSpPr>
        <xdr:cNvPr id="57" name="Text Box 226"/>
        <xdr:cNvSpPr txBox="1">
          <a:spLocks noChangeArrowheads="1"/>
        </xdr:cNvSpPr>
      </xdr:nvSpPr>
      <xdr:spPr>
        <a:xfrm>
          <a:off x="523875" y="21174075"/>
          <a:ext cx="5400675" cy="0"/>
        </a:xfrm>
        <a:prstGeom prst="rect">
          <a:avLst/>
        </a:prstGeom>
        <a:noFill/>
        <a:ln w="9525" cmpd="sng">
          <a:noFill/>
        </a:ln>
      </xdr:spPr>
      <xdr:txBody>
        <a:bodyPr vertOverflow="clip" wrap="square" lIns="36576" tIns="22860" rIns="36576" bIns="0"/>
        <a:p>
          <a:pPr algn="l">
            <a:defRPr/>
          </a:pPr>
          <a:r>
            <a:rPr lang="en-US" cap="none" u="none" baseline="0">
              <a:latin typeface="Arial"/>
              <a:ea typeface="Arial"/>
              <a:cs typeface="Arial"/>
            </a:rPr>
            <a:t/>
          </a:r>
        </a:p>
      </xdr:txBody>
    </xdr:sp>
    <xdr:clientData/>
  </xdr:twoCellAnchor>
  <xdr:twoCellAnchor>
    <xdr:from>
      <xdr:col>2</xdr:col>
      <xdr:colOff>9525</xdr:colOff>
      <xdr:row>295</xdr:row>
      <xdr:rowOff>0</xdr:rowOff>
    </xdr:from>
    <xdr:to>
      <xdr:col>10</xdr:col>
      <xdr:colOff>0</xdr:colOff>
      <xdr:row>295</xdr:row>
      <xdr:rowOff>0</xdr:rowOff>
    </xdr:to>
    <xdr:sp>
      <xdr:nvSpPr>
        <xdr:cNvPr id="58" name="Text Box 227"/>
        <xdr:cNvSpPr txBox="1">
          <a:spLocks noChangeArrowheads="1"/>
        </xdr:cNvSpPr>
      </xdr:nvSpPr>
      <xdr:spPr>
        <a:xfrm>
          <a:off x="533400" y="55035450"/>
          <a:ext cx="53911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457200</xdr:colOff>
      <xdr:row>279</xdr:row>
      <xdr:rowOff>0</xdr:rowOff>
    </xdr:from>
    <xdr:to>
      <xdr:col>9</xdr:col>
      <xdr:colOff>95250</xdr:colOff>
      <xdr:row>306</xdr:row>
      <xdr:rowOff>0</xdr:rowOff>
    </xdr:to>
    <xdr:sp>
      <xdr:nvSpPr>
        <xdr:cNvPr id="59" name="Text Box 228"/>
        <xdr:cNvSpPr txBox="1">
          <a:spLocks noChangeArrowheads="1"/>
        </xdr:cNvSpPr>
      </xdr:nvSpPr>
      <xdr:spPr>
        <a:xfrm>
          <a:off x="981075" y="51987450"/>
          <a:ext cx="4924425" cy="514350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 
</a:t>
          </a:r>
          <a:r>
            <a:rPr lang="en-US" cap="none" sz="1200" b="0" i="0" u="none" baseline="0">
              <a:solidFill>
                <a:srgbClr val="000000"/>
              </a:solidFill>
              <a:latin typeface="Arial"/>
              <a:ea typeface="Arial"/>
              <a:cs typeface="Arial"/>
            </a:rPr>
            <a:t>The Company's appeal to the Court of Appeal against the Order of the High Court in the Land Reference action for a higher compensation was heard on 22 October 2007 and 23 October 2007. On 22 October 2007, parties negotiated and arrived at a settlement of the appeal. The terms of the settlement was recorded in the form of a Court Order dated 23 October 2007. It was agreed that the compensation awarded for the compulsory acquisition of the abovementioned land be increased to RM36,000 per acre and that interest on the increased compensation award would be 8% per annum from 11 March 1997 to the date of full and final settlement.
Previously, the Company has also commenced committal proceedings against the Land Administrator of Alor Gajah for failing to comply with the Order of the High Court for non-payment of the additional compensation awarded by the High Court itself. However, in this instance, leave to commence has been refused by the High Court and the Company has appealed to the Court of Appeal against the said High Court's decision. This appeal has however been withdrawn in light of the abovementioned Court of Appeal Order of 23 October 2007 to increase the compensation awarded by the High Court.</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295</xdr:row>
      <xdr:rowOff>0</xdr:rowOff>
    </xdr:from>
    <xdr:to>
      <xdr:col>10</xdr:col>
      <xdr:colOff>0</xdr:colOff>
      <xdr:row>295</xdr:row>
      <xdr:rowOff>0</xdr:rowOff>
    </xdr:to>
    <xdr:sp>
      <xdr:nvSpPr>
        <xdr:cNvPr id="60" name="Text Box 229"/>
        <xdr:cNvSpPr txBox="1">
          <a:spLocks noChangeArrowheads="1"/>
        </xdr:cNvSpPr>
      </xdr:nvSpPr>
      <xdr:spPr>
        <a:xfrm>
          <a:off x="533400" y="55035450"/>
          <a:ext cx="53911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1</xdr:col>
      <xdr:colOff>9525</xdr:colOff>
      <xdr:row>60</xdr:row>
      <xdr:rowOff>19050</xdr:rowOff>
    </xdr:from>
    <xdr:to>
      <xdr:col>10</xdr:col>
      <xdr:colOff>0</xdr:colOff>
      <xdr:row>62</xdr:row>
      <xdr:rowOff>95250</xdr:rowOff>
    </xdr:to>
    <xdr:sp>
      <xdr:nvSpPr>
        <xdr:cNvPr id="61" name="Text 2"/>
        <xdr:cNvSpPr txBox="1">
          <a:spLocks noChangeArrowheads="1"/>
        </xdr:cNvSpPr>
      </xdr:nvSpPr>
      <xdr:spPr>
        <a:xfrm>
          <a:off x="285750" y="11077575"/>
          <a:ext cx="5638800" cy="45720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production of oil palm fresh fruits bunches (FFB) is seasonal in nature and continued to be affected by weather conditions.
</a:t>
          </a:r>
        </a:p>
      </xdr:txBody>
    </xdr:sp>
    <xdr:clientData/>
  </xdr:twoCellAnchor>
  <xdr:twoCellAnchor>
    <xdr:from>
      <xdr:col>1</xdr:col>
      <xdr:colOff>9525</xdr:colOff>
      <xdr:row>73</xdr:row>
      <xdr:rowOff>0</xdr:rowOff>
    </xdr:from>
    <xdr:to>
      <xdr:col>10</xdr:col>
      <xdr:colOff>0</xdr:colOff>
      <xdr:row>73</xdr:row>
      <xdr:rowOff>0</xdr:rowOff>
    </xdr:to>
    <xdr:sp>
      <xdr:nvSpPr>
        <xdr:cNvPr id="62" name="Text 2"/>
        <xdr:cNvSpPr txBox="1">
          <a:spLocks noChangeArrowheads="1"/>
        </xdr:cNvSpPr>
      </xdr:nvSpPr>
      <xdr:spPr>
        <a:xfrm>
          <a:off x="285750" y="1353502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73</xdr:row>
      <xdr:rowOff>0</xdr:rowOff>
    </xdr:from>
    <xdr:to>
      <xdr:col>10</xdr:col>
      <xdr:colOff>0</xdr:colOff>
      <xdr:row>73</xdr:row>
      <xdr:rowOff>0</xdr:rowOff>
    </xdr:to>
    <xdr:sp>
      <xdr:nvSpPr>
        <xdr:cNvPr id="63" name="Text 2"/>
        <xdr:cNvSpPr txBox="1">
          <a:spLocks noChangeArrowheads="1"/>
        </xdr:cNvSpPr>
      </xdr:nvSpPr>
      <xdr:spPr>
        <a:xfrm>
          <a:off x="285750" y="13535025"/>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72</xdr:row>
      <xdr:rowOff>19050</xdr:rowOff>
    </xdr:from>
    <xdr:to>
      <xdr:col>10</xdr:col>
      <xdr:colOff>0</xdr:colOff>
      <xdr:row>75</xdr:row>
      <xdr:rowOff>114300</xdr:rowOff>
    </xdr:to>
    <xdr:sp>
      <xdr:nvSpPr>
        <xdr:cNvPr id="64" name="Text 2"/>
        <xdr:cNvSpPr txBox="1">
          <a:spLocks noChangeArrowheads="1"/>
        </xdr:cNvSpPr>
      </xdr:nvSpPr>
      <xdr:spPr>
        <a:xfrm>
          <a:off x="285750" y="13363575"/>
          <a:ext cx="5638800" cy="666750"/>
        </a:xfrm>
        <a:prstGeom prst="rect">
          <a:avLst/>
        </a:prstGeom>
        <a:noFill/>
        <a:ln w="1" cmpd="sng">
          <a:noFill/>
        </a:ln>
      </xdr:spPr>
      <xdr:txBody>
        <a:bodyPr vertOverflow="clip" wrap="square" lIns="36576" tIns="22860" rIns="36576" bIns="0"/>
        <a:p>
          <a:pPr algn="just">
            <a:defRPr/>
          </a:pPr>
          <a:r>
            <a:rPr lang="en-US" cap="none" sz="1200" b="0" i="0" u="none" baseline="0">
              <a:latin typeface="Arial"/>
              <a:ea typeface="Arial"/>
              <a:cs typeface="Arial"/>
            </a:rPr>
            <a:t>There were no material events from the current quarter ended 31 January 2008 to the date of this announcement that has not been reflected in the quarterly financial statements for the nine months ended 31 January 2008 except for the following:
</a:t>
          </a:r>
        </a:p>
      </xdr:txBody>
    </xdr:sp>
    <xdr:clientData/>
  </xdr:twoCellAnchor>
  <xdr:twoCellAnchor>
    <xdr:from>
      <xdr:col>2</xdr:col>
      <xdr:colOff>0</xdr:colOff>
      <xdr:row>135</xdr:row>
      <xdr:rowOff>0</xdr:rowOff>
    </xdr:from>
    <xdr:to>
      <xdr:col>10</xdr:col>
      <xdr:colOff>0</xdr:colOff>
      <xdr:row>135</xdr:row>
      <xdr:rowOff>0</xdr:rowOff>
    </xdr:to>
    <xdr:sp>
      <xdr:nvSpPr>
        <xdr:cNvPr id="65" name="Text Box 234"/>
        <xdr:cNvSpPr txBox="1">
          <a:spLocks noChangeArrowheads="1"/>
        </xdr:cNvSpPr>
      </xdr:nvSpPr>
      <xdr:spPr>
        <a:xfrm>
          <a:off x="523875" y="24793575"/>
          <a:ext cx="5400675" cy="0"/>
        </a:xfrm>
        <a:prstGeom prst="rect">
          <a:avLst/>
        </a:prstGeom>
        <a:noFill/>
        <a:ln w="9525" cmpd="sng">
          <a:noFill/>
        </a:ln>
      </xdr:spPr>
      <xdr:txBody>
        <a:bodyPr vertOverflow="clip" wrap="square" lIns="36576" tIns="22860" rIns="36576" bIns="0"/>
        <a:p>
          <a:pPr algn="l">
            <a:defRPr/>
          </a:pPr>
          <a:r>
            <a:rPr lang="en-US" cap="none" sz="1200" b="0" i="0" u="none" baseline="0">
              <a:solidFill>
                <a:srgbClr val="000000"/>
              </a:solidFill>
              <a:latin typeface="Arial"/>
              <a:ea typeface="Arial"/>
              <a:cs typeface="Arial"/>
            </a:rPr>
            <a:t>Investment in quoted shares, excluding associates, as at 31 January 2008 was as follows:</a:t>
          </a:r>
        </a:p>
      </xdr:txBody>
    </xdr:sp>
    <xdr:clientData/>
  </xdr:twoCellAnchor>
  <xdr:twoCellAnchor>
    <xdr:from>
      <xdr:col>8</xdr:col>
      <xdr:colOff>752475</xdr:colOff>
      <xdr:row>135</xdr:row>
      <xdr:rowOff>85725</xdr:rowOff>
    </xdr:from>
    <xdr:to>
      <xdr:col>9</xdr:col>
      <xdr:colOff>0</xdr:colOff>
      <xdr:row>135</xdr:row>
      <xdr:rowOff>85725</xdr:rowOff>
    </xdr:to>
    <xdr:sp>
      <xdr:nvSpPr>
        <xdr:cNvPr id="66" name="Line 235"/>
        <xdr:cNvSpPr>
          <a:spLocks/>
        </xdr:cNvSpPr>
      </xdr:nvSpPr>
      <xdr:spPr>
        <a:xfrm flipV="1">
          <a:off x="5381625" y="2487930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135</xdr:row>
      <xdr:rowOff>95250</xdr:rowOff>
    </xdr:from>
    <xdr:to>
      <xdr:col>5</xdr:col>
      <xdr:colOff>457200</xdr:colOff>
      <xdr:row>135</xdr:row>
      <xdr:rowOff>95250</xdr:rowOff>
    </xdr:to>
    <xdr:sp>
      <xdr:nvSpPr>
        <xdr:cNvPr id="67" name="Line 236"/>
        <xdr:cNvSpPr>
          <a:spLocks/>
        </xdr:cNvSpPr>
      </xdr:nvSpPr>
      <xdr:spPr>
        <a:xfrm flipV="1">
          <a:off x="3257550" y="24888825"/>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347</xdr:row>
      <xdr:rowOff>171450</xdr:rowOff>
    </xdr:from>
    <xdr:to>
      <xdr:col>9</xdr:col>
      <xdr:colOff>76200</xdr:colOff>
      <xdr:row>356</xdr:row>
      <xdr:rowOff>0</xdr:rowOff>
    </xdr:to>
    <xdr:sp>
      <xdr:nvSpPr>
        <xdr:cNvPr id="68" name="Text 2"/>
        <xdr:cNvSpPr txBox="1">
          <a:spLocks noChangeArrowheads="1"/>
        </xdr:cNvSpPr>
      </xdr:nvSpPr>
      <xdr:spPr>
        <a:xfrm>
          <a:off x="257175" y="65131950"/>
          <a:ext cx="5629275" cy="15430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pretax profits for the current quarter of RM36.62 million and nine months to-date ended 31 January 2008 of RM92.55 million were respectively 56% and 96% higher than the RM23.55 million and RM47.26 million achieved in the corresponding periods in the preceding year.
Higher FFB production coupled with higher prices of crude palm oil and palm kernel have contributed to the good results of the Group. </a:t>
          </a:r>
        </a:p>
      </xdr:txBody>
    </xdr:sp>
    <xdr:clientData/>
  </xdr:twoCellAnchor>
  <xdr:twoCellAnchor>
    <xdr:from>
      <xdr:col>1</xdr:col>
      <xdr:colOff>0</xdr:colOff>
      <xdr:row>378</xdr:row>
      <xdr:rowOff>0</xdr:rowOff>
    </xdr:from>
    <xdr:to>
      <xdr:col>10</xdr:col>
      <xdr:colOff>0</xdr:colOff>
      <xdr:row>381</xdr:row>
      <xdr:rowOff>114300</xdr:rowOff>
    </xdr:to>
    <xdr:sp>
      <xdr:nvSpPr>
        <xdr:cNvPr id="69" name="Text Box 243"/>
        <xdr:cNvSpPr txBox="1">
          <a:spLocks noChangeArrowheads="1"/>
        </xdr:cNvSpPr>
      </xdr:nvSpPr>
      <xdr:spPr>
        <a:xfrm>
          <a:off x="276225" y="70885050"/>
          <a:ext cx="5648325" cy="68580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stock unit and diluted earnings per stock unit of the Group were the same for the current quarter and current financial year-to-date ended 31 January 2008 as there was no dilutive effect in the period under review.
</a:t>
          </a:r>
        </a:p>
      </xdr:txBody>
    </xdr:sp>
    <xdr:clientData/>
  </xdr:twoCellAnchor>
  <xdr:twoCellAnchor>
    <xdr:from>
      <xdr:col>1</xdr:col>
      <xdr:colOff>9525</xdr:colOff>
      <xdr:row>20</xdr:row>
      <xdr:rowOff>19050</xdr:rowOff>
    </xdr:from>
    <xdr:to>
      <xdr:col>10</xdr:col>
      <xdr:colOff>0</xdr:colOff>
      <xdr:row>23</xdr:row>
      <xdr:rowOff>104775</xdr:rowOff>
    </xdr:to>
    <xdr:sp>
      <xdr:nvSpPr>
        <xdr:cNvPr id="70" name="Text 2"/>
        <xdr:cNvSpPr txBox="1">
          <a:spLocks noChangeArrowheads="1"/>
        </xdr:cNvSpPr>
      </xdr:nvSpPr>
      <xdr:spPr>
        <a:xfrm>
          <a:off x="285750" y="3848100"/>
          <a:ext cx="5638800" cy="65722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there were no contingent liabilities or contingent assets of the Group which has arisen since the last balance sheet date as at 30 April 2007.
</a:t>
          </a:r>
        </a:p>
      </xdr:txBody>
    </xdr:sp>
    <xdr:clientData/>
  </xdr:twoCellAnchor>
  <xdr:twoCellAnchor>
    <xdr:from>
      <xdr:col>1</xdr:col>
      <xdr:colOff>9525</xdr:colOff>
      <xdr:row>14</xdr:row>
      <xdr:rowOff>19050</xdr:rowOff>
    </xdr:from>
    <xdr:to>
      <xdr:col>10</xdr:col>
      <xdr:colOff>0</xdr:colOff>
      <xdr:row>16</xdr:row>
      <xdr:rowOff>104775</xdr:rowOff>
    </xdr:to>
    <xdr:sp>
      <xdr:nvSpPr>
        <xdr:cNvPr id="71" name="Text 2"/>
        <xdr:cNvSpPr txBox="1">
          <a:spLocks noChangeArrowheads="1"/>
        </xdr:cNvSpPr>
      </xdr:nvSpPr>
      <xdr:spPr>
        <a:xfrm>
          <a:off x="285750" y="2705100"/>
          <a:ext cx="5638800" cy="46672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issuance, cancellation, repurchase, resale and repayment of debt and equity securities during the nine months ended 31 January 2008.</a:t>
          </a:r>
        </a:p>
      </xdr:txBody>
    </xdr:sp>
    <xdr:clientData/>
  </xdr:twoCellAnchor>
  <xdr:twoCellAnchor>
    <xdr:from>
      <xdr:col>1</xdr:col>
      <xdr:colOff>9525</xdr:colOff>
      <xdr:row>63</xdr:row>
      <xdr:rowOff>19050</xdr:rowOff>
    </xdr:from>
    <xdr:to>
      <xdr:col>10</xdr:col>
      <xdr:colOff>0</xdr:colOff>
      <xdr:row>70</xdr:row>
      <xdr:rowOff>0</xdr:rowOff>
    </xdr:to>
    <xdr:sp>
      <xdr:nvSpPr>
        <xdr:cNvPr id="72" name="Text 2"/>
        <xdr:cNvSpPr txBox="1">
          <a:spLocks noChangeArrowheads="1"/>
        </xdr:cNvSpPr>
      </xdr:nvSpPr>
      <xdr:spPr>
        <a:xfrm>
          <a:off x="285750" y="11649075"/>
          <a:ext cx="5638800" cy="13144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During the nine months ended 31 January 2008, the Group registered a 12% improvement in FFB production over than that of the corresponding period in the preceding financial year mainly owing to more areas coming into maturity and increasing yield trend from the young matured oil palms in the Group's estates in Sabah.</a:t>
          </a:r>
        </a:p>
      </xdr:txBody>
    </xdr:sp>
    <xdr:clientData/>
  </xdr:twoCellAnchor>
  <xdr:twoCellAnchor>
    <xdr:from>
      <xdr:col>1</xdr:col>
      <xdr:colOff>0</xdr:colOff>
      <xdr:row>402</xdr:row>
      <xdr:rowOff>0</xdr:rowOff>
    </xdr:from>
    <xdr:to>
      <xdr:col>10</xdr:col>
      <xdr:colOff>0</xdr:colOff>
      <xdr:row>402</xdr:row>
      <xdr:rowOff>0</xdr:rowOff>
    </xdr:to>
    <xdr:sp>
      <xdr:nvSpPr>
        <xdr:cNvPr id="73" name="Text Box 248"/>
        <xdr:cNvSpPr txBox="1">
          <a:spLocks noChangeArrowheads="1"/>
        </xdr:cNvSpPr>
      </xdr:nvSpPr>
      <xdr:spPr>
        <a:xfrm>
          <a:off x="276225" y="75190350"/>
          <a:ext cx="5648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an interim dividend of ___ sen gross per RM1.00 stock unit less of 27% taxation in respect of the financial year ending 30 April 2008 will be payable on _______________ to Depositors whose names appear in the Record of Depositors at the close of business at 5.00 p.m. on _______________.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402</xdr:row>
      <xdr:rowOff>0</xdr:rowOff>
    </xdr:from>
    <xdr:to>
      <xdr:col>10</xdr:col>
      <xdr:colOff>0</xdr:colOff>
      <xdr:row>402</xdr:row>
      <xdr:rowOff>0</xdr:rowOff>
    </xdr:to>
    <xdr:sp>
      <xdr:nvSpPr>
        <xdr:cNvPr id="74" name="Text Box 249"/>
        <xdr:cNvSpPr txBox="1">
          <a:spLocks noChangeArrowheads="1"/>
        </xdr:cNvSpPr>
      </xdr:nvSpPr>
      <xdr:spPr>
        <a:xfrm>
          <a:off x="523875" y="75190350"/>
          <a:ext cx="54006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8 January 2008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11 January 2008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402</xdr:row>
      <xdr:rowOff>0</xdr:rowOff>
    </xdr:from>
    <xdr:to>
      <xdr:col>10</xdr:col>
      <xdr:colOff>0</xdr:colOff>
      <xdr:row>402</xdr:row>
      <xdr:rowOff>0</xdr:rowOff>
    </xdr:to>
    <xdr:sp>
      <xdr:nvSpPr>
        <xdr:cNvPr id="75" name="Text Box 250"/>
        <xdr:cNvSpPr txBox="1">
          <a:spLocks noChangeArrowheads="1"/>
        </xdr:cNvSpPr>
      </xdr:nvSpPr>
      <xdr:spPr>
        <a:xfrm>
          <a:off x="276225" y="75190350"/>
          <a:ext cx="5648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an interim dividend of 10 sen gross per RM1.00 stock unit less of 26% Malaysian Income Tax in respect of the financial year ending 30 April 2008 will be payable on 24 January 2008 to Depositors whose names appear in the Record of Depositors at the close of business at 5.00 p.m. on 11 January 2008.</a:t>
          </a:r>
        </a:p>
      </xdr:txBody>
    </xdr:sp>
    <xdr:clientData/>
  </xdr:twoCellAnchor>
  <xdr:twoCellAnchor>
    <xdr:from>
      <xdr:col>1</xdr:col>
      <xdr:colOff>0</xdr:colOff>
      <xdr:row>194</xdr:row>
      <xdr:rowOff>0</xdr:rowOff>
    </xdr:from>
    <xdr:to>
      <xdr:col>10</xdr:col>
      <xdr:colOff>0</xdr:colOff>
      <xdr:row>204</xdr:row>
      <xdr:rowOff>9525</xdr:rowOff>
    </xdr:to>
    <xdr:sp>
      <xdr:nvSpPr>
        <xdr:cNvPr id="76" name="Text Box 62"/>
        <xdr:cNvSpPr txBox="1">
          <a:spLocks noChangeArrowheads="1"/>
        </xdr:cNvSpPr>
      </xdr:nvSpPr>
      <xdr:spPr>
        <a:xfrm>
          <a:off x="276225" y="35775900"/>
          <a:ext cx="5648325" cy="191452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On 28 December 2007, the Company entered into a Memorandum of Understanding (“MOU”) with PT Bulungan Citra Agro Persada (“PT BCAP”) and its shareholders (the “Shareholders”) (collectively “Parties”) in respect of a proposed joint venture to develop 20,000 hectares of land into oil palm plantations and to operate oil palm businesses in Indonesia (“Proposed Joint Venture”) in Kalimantan Timur. Pursuant to the Proposed Joint Venture, UMB intends to acquire 75% equity interest in PT BCAP. Total consideration payable for the 75% equity interest is expected to be approximately USD10.5 million. 
</a:t>
          </a:r>
        </a:p>
      </xdr:txBody>
    </xdr:sp>
    <xdr:clientData/>
  </xdr:twoCellAnchor>
  <xdr:twoCellAnchor>
    <xdr:from>
      <xdr:col>1</xdr:col>
      <xdr:colOff>9525</xdr:colOff>
      <xdr:row>8</xdr:row>
      <xdr:rowOff>0</xdr:rowOff>
    </xdr:from>
    <xdr:to>
      <xdr:col>10</xdr:col>
      <xdr:colOff>0</xdr:colOff>
      <xdr:row>8</xdr:row>
      <xdr:rowOff>47625</xdr:rowOff>
    </xdr:to>
    <xdr:sp>
      <xdr:nvSpPr>
        <xdr:cNvPr id="77" name="Text 2"/>
        <xdr:cNvSpPr txBox="1">
          <a:spLocks noChangeArrowheads="1"/>
        </xdr:cNvSpPr>
      </xdr:nvSpPr>
      <xdr:spPr>
        <a:xfrm>
          <a:off x="285750" y="1543050"/>
          <a:ext cx="5638800" cy="47625"/>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financial year ended 30 April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xdr:row>
      <xdr:rowOff>0</xdr:rowOff>
    </xdr:from>
    <xdr:to>
      <xdr:col>10</xdr:col>
      <xdr:colOff>0</xdr:colOff>
      <xdr:row>8</xdr:row>
      <xdr:rowOff>0</xdr:rowOff>
    </xdr:to>
    <xdr:sp>
      <xdr:nvSpPr>
        <xdr:cNvPr id="78" name="Text 2"/>
        <xdr:cNvSpPr txBox="1">
          <a:spLocks noChangeArrowheads="1"/>
        </xdr:cNvSpPr>
      </xdr:nvSpPr>
      <xdr:spPr>
        <a:xfrm>
          <a:off x="285750" y="1543050"/>
          <a:ext cx="5638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xdr:row>
      <xdr:rowOff>19050</xdr:rowOff>
    </xdr:from>
    <xdr:to>
      <xdr:col>10</xdr:col>
      <xdr:colOff>0</xdr:colOff>
      <xdr:row>10</xdr:row>
      <xdr:rowOff>114300</xdr:rowOff>
    </xdr:to>
    <xdr:sp>
      <xdr:nvSpPr>
        <xdr:cNvPr id="79" name="Text 2"/>
        <xdr:cNvSpPr txBox="1">
          <a:spLocks noChangeArrowheads="1"/>
        </xdr:cNvSpPr>
      </xdr:nvSpPr>
      <xdr:spPr>
        <a:xfrm>
          <a:off x="285750" y="1562100"/>
          <a:ext cx="5638800" cy="4762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nine months ended 31 January 2008.</a:t>
          </a:r>
        </a:p>
      </xdr:txBody>
    </xdr:sp>
    <xdr:clientData/>
  </xdr:twoCellAnchor>
  <xdr:twoCellAnchor>
    <xdr:from>
      <xdr:col>2</xdr:col>
      <xdr:colOff>0</xdr:colOff>
      <xdr:row>110</xdr:row>
      <xdr:rowOff>0</xdr:rowOff>
    </xdr:from>
    <xdr:to>
      <xdr:col>10</xdr:col>
      <xdr:colOff>0</xdr:colOff>
      <xdr:row>113</xdr:row>
      <xdr:rowOff>123825</xdr:rowOff>
    </xdr:to>
    <xdr:sp>
      <xdr:nvSpPr>
        <xdr:cNvPr id="80" name="TextBox 249"/>
        <xdr:cNvSpPr txBox="1">
          <a:spLocks noChangeArrowheads="1"/>
        </xdr:cNvSpPr>
      </xdr:nvSpPr>
      <xdr:spPr>
        <a:xfrm>
          <a:off x="523875" y="20602575"/>
          <a:ext cx="5400675" cy="6953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Particulars of purchase and sale of quoted securities and profit arising therefrom for the current quarter and current financial year-to-date ended 31 January 2008 were as follows:</a:t>
          </a:r>
        </a:p>
      </xdr:txBody>
    </xdr:sp>
    <xdr:clientData/>
  </xdr:twoCellAnchor>
  <xdr:twoCellAnchor>
    <xdr:from>
      <xdr:col>2</xdr:col>
      <xdr:colOff>0</xdr:colOff>
      <xdr:row>132</xdr:row>
      <xdr:rowOff>0</xdr:rowOff>
    </xdr:from>
    <xdr:to>
      <xdr:col>10</xdr:col>
      <xdr:colOff>0</xdr:colOff>
      <xdr:row>134</xdr:row>
      <xdr:rowOff>66675</xdr:rowOff>
    </xdr:to>
    <xdr:sp>
      <xdr:nvSpPr>
        <xdr:cNvPr id="81" name="TextBox 250"/>
        <xdr:cNvSpPr txBox="1">
          <a:spLocks noChangeArrowheads="1"/>
        </xdr:cNvSpPr>
      </xdr:nvSpPr>
      <xdr:spPr>
        <a:xfrm>
          <a:off x="523875" y="24222075"/>
          <a:ext cx="5400675" cy="447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Investment in quoted shares, excluding associates, as at 31 January 2008 was as follows:</a:t>
          </a:r>
        </a:p>
      </xdr:txBody>
    </xdr:sp>
    <xdr:clientData/>
  </xdr:twoCellAnchor>
  <xdr:twoCellAnchor>
    <xdr:from>
      <xdr:col>1</xdr:col>
      <xdr:colOff>0</xdr:colOff>
      <xdr:row>149</xdr:row>
      <xdr:rowOff>0</xdr:rowOff>
    </xdr:from>
    <xdr:to>
      <xdr:col>10</xdr:col>
      <xdr:colOff>0</xdr:colOff>
      <xdr:row>154</xdr:row>
      <xdr:rowOff>180975</xdr:rowOff>
    </xdr:to>
    <xdr:sp>
      <xdr:nvSpPr>
        <xdr:cNvPr id="82" name="TextBox 251"/>
        <xdr:cNvSpPr txBox="1">
          <a:spLocks noChangeArrowheads="1"/>
        </xdr:cNvSpPr>
      </xdr:nvSpPr>
      <xdr:spPr>
        <a:xfrm>
          <a:off x="276225" y="27251025"/>
          <a:ext cx="5648325" cy="1133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sale of unquoted investments and/or properties during the nine months ended 31 January 2008 except for the government land acquisition of 0.82 hectares at Leong Hin San Estate and 2.02 hectares at Melaka Pinda Estate which resulted in a surplus of RM301,000.</a:t>
          </a:r>
        </a:p>
      </xdr:txBody>
    </xdr:sp>
    <xdr:clientData/>
  </xdr:twoCellAnchor>
  <xdr:twoCellAnchor>
    <xdr:from>
      <xdr:col>1</xdr:col>
      <xdr:colOff>0</xdr:colOff>
      <xdr:row>183</xdr:row>
      <xdr:rowOff>0</xdr:rowOff>
    </xdr:from>
    <xdr:to>
      <xdr:col>10</xdr:col>
      <xdr:colOff>0</xdr:colOff>
      <xdr:row>184</xdr:row>
      <xdr:rowOff>38100</xdr:rowOff>
    </xdr:to>
    <xdr:sp>
      <xdr:nvSpPr>
        <xdr:cNvPr id="83" name="TextBox 252"/>
        <xdr:cNvSpPr txBox="1">
          <a:spLocks noChangeArrowheads="1"/>
        </xdr:cNvSpPr>
      </xdr:nvSpPr>
      <xdr:spPr>
        <a:xfrm>
          <a:off x="276225" y="33680400"/>
          <a:ext cx="5648325" cy="2286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 and debt security as at 31 January 2008.</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2</xdr:col>
      <xdr:colOff>457200</xdr:colOff>
      <xdr:row>253</xdr:row>
      <xdr:rowOff>0</xdr:rowOff>
    </xdr:from>
    <xdr:to>
      <xdr:col>9</xdr:col>
      <xdr:colOff>95250</xdr:colOff>
      <xdr:row>253</xdr:row>
      <xdr:rowOff>0</xdr:rowOff>
    </xdr:to>
    <xdr:sp>
      <xdr:nvSpPr>
        <xdr:cNvPr id="84" name="Text Box 228"/>
        <xdr:cNvSpPr txBox="1">
          <a:spLocks noChangeArrowheads="1"/>
        </xdr:cNvSpPr>
      </xdr:nvSpPr>
      <xdr:spPr>
        <a:xfrm>
          <a:off x="981075" y="47034450"/>
          <a:ext cx="492442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90</xdr:row>
      <xdr:rowOff>0</xdr:rowOff>
    </xdr:from>
    <xdr:to>
      <xdr:col>10</xdr:col>
      <xdr:colOff>0</xdr:colOff>
      <xdr:row>90</xdr:row>
      <xdr:rowOff>0</xdr:rowOff>
    </xdr:to>
    <xdr:sp>
      <xdr:nvSpPr>
        <xdr:cNvPr id="85" name="Text Box 89"/>
        <xdr:cNvSpPr txBox="1">
          <a:spLocks noChangeArrowheads="1"/>
        </xdr:cNvSpPr>
      </xdr:nvSpPr>
      <xdr:spPr>
        <a:xfrm>
          <a:off x="523875" y="16773525"/>
          <a:ext cx="540067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2</xdr:col>
      <xdr:colOff>0</xdr:colOff>
      <xdr:row>90</xdr:row>
      <xdr:rowOff>0</xdr:rowOff>
    </xdr:from>
    <xdr:to>
      <xdr:col>10</xdr:col>
      <xdr:colOff>0</xdr:colOff>
      <xdr:row>90</xdr:row>
      <xdr:rowOff>0</xdr:rowOff>
    </xdr:to>
    <xdr:sp>
      <xdr:nvSpPr>
        <xdr:cNvPr id="86" name="Text Box 226"/>
        <xdr:cNvSpPr txBox="1">
          <a:spLocks noChangeArrowheads="1"/>
        </xdr:cNvSpPr>
      </xdr:nvSpPr>
      <xdr:spPr>
        <a:xfrm>
          <a:off x="523875" y="16773525"/>
          <a:ext cx="5400675" cy="0"/>
        </a:xfrm>
        <a:prstGeom prst="rect">
          <a:avLst/>
        </a:prstGeom>
        <a:noFill/>
        <a:ln w="9525" cmpd="sng">
          <a:noFill/>
        </a:ln>
      </xdr:spPr>
      <xdr:txBody>
        <a:bodyPr vertOverflow="clip" wrap="square" lIns="36576" tIns="22860" rIns="36576" bIns="0"/>
        <a:p>
          <a:pPr algn="l">
            <a:defRPr/>
          </a:pPr>
          <a:r>
            <a:rPr lang="en-US" cap="none" u="none" baseline="0">
              <a:latin typeface="Arial"/>
              <a:ea typeface="Arial"/>
              <a:cs typeface="Arial"/>
            </a:rPr>
            <a:t/>
          </a:r>
        </a:p>
      </xdr:txBody>
    </xdr:sp>
    <xdr:clientData/>
  </xdr:twoCellAnchor>
  <xdr:twoCellAnchor>
    <xdr:from>
      <xdr:col>1</xdr:col>
      <xdr:colOff>0</xdr:colOff>
      <xdr:row>76</xdr:row>
      <xdr:rowOff>9525</xdr:rowOff>
    </xdr:from>
    <xdr:to>
      <xdr:col>10</xdr:col>
      <xdr:colOff>19050</xdr:colOff>
      <xdr:row>99</xdr:row>
      <xdr:rowOff>38100</xdr:rowOff>
    </xdr:to>
    <xdr:sp>
      <xdr:nvSpPr>
        <xdr:cNvPr id="87" name="TextBox 256"/>
        <xdr:cNvSpPr txBox="1">
          <a:spLocks noChangeArrowheads="1"/>
        </xdr:cNvSpPr>
      </xdr:nvSpPr>
      <xdr:spPr>
        <a:xfrm>
          <a:off x="276225" y="14116050"/>
          <a:ext cx="5667375" cy="4410075"/>
        </a:xfrm>
        <a:prstGeom prst="rect">
          <a:avLst/>
        </a:prstGeom>
        <a:noFill/>
        <a:ln w="9525" cmpd="sng">
          <a:noFill/>
        </a:ln>
      </xdr:spPr>
      <xdr:txBody>
        <a:bodyPr vertOverflow="clip" wrap="square"/>
        <a:p>
          <a:pPr algn="just">
            <a:defRPr/>
          </a:pPr>
          <a:r>
            <a:rPr lang="en-US" cap="none" sz="1200" b="1" i="0" u="none" baseline="0">
              <a:latin typeface="Arial"/>
              <a:ea typeface="Arial"/>
              <a:cs typeface="Arial"/>
            </a:rPr>
            <a:t>Proposed Disposal Of 20.85% Equity Interest In An Associate, PacificMas Berhad ("PacificMas")
</a:t>
          </a:r>
          <a:r>
            <a:rPr lang="en-US" cap="none" sz="1200" b="0" i="0" u="none" baseline="0">
              <a:latin typeface="Arial"/>
              <a:ea typeface="Arial"/>
              <a:cs typeface="Arial"/>
            </a:rPr>
            <a:t>On 9 January 2008, the Company received a notification from PacificMas on the  conditional take-over offer by OCBC Capital (Malaysia) Sdn Bhd (formerly known as OSPL Holdings Sdn. Bhd.) (“OCSB”) to acquire all the voting shares in PacificMas not already owned at a cash consideration of RM4.30 per share. 
On the recommendation of the Board of Directors,  the shareholders at the Extraordinary General Meeting held on 6 March 2008, have passed the ordinary resolution to approve the disposal of 35,651,860 ordinary shares of RM1.00 each representing 20.85% of the issued and paid-up share capital of PacificMas to OCSB  for a total cash consideration of RM153,302,998 ("Offer"). 
On 24 March 2008, CIMB Investment Bank Berhad and OCBC Advisers (Malaysia) Sdn Bhd, on behalf of OCSB, announced that OCSB has received acceptance from the holders of the Offer Shares, resulting in OCSB holding in aggregate (together with such voting shares in PacificMas that are already acquired, held or entitled to be acquired or held by OCSB) more than 50% of the voting shares of PacificMas. Accordingly, the Offer has become unconditional on 24 March 2008. The cash consideration will be despatched to the Company within 21 days from the unconditional date.</a:t>
          </a:r>
        </a:p>
      </xdr:txBody>
    </xdr:sp>
    <xdr:clientData/>
  </xdr:twoCellAnchor>
  <xdr:twoCellAnchor>
    <xdr:from>
      <xdr:col>1</xdr:col>
      <xdr:colOff>0</xdr:colOff>
      <xdr:row>214</xdr:row>
      <xdr:rowOff>0</xdr:rowOff>
    </xdr:from>
    <xdr:to>
      <xdr:col>10</xdr:col>
      <xdr:colOff>0</xdr:colOff>
      <xdr:row>229</xdr:row>
      <xdr:rowOff>47625</xdr:rowOff>
    </xdr:to>
    <xdr:sp>
      <xdr:nvSpPr>
        <xdr:cNvPr id="88" name="Text Box 62"/>
        <xdr:cNvSpPr txBox="1">
          <a:spLocks noChangeArrowheads="1"/>
        </xdr:cNvSpPr>
      </xdr:nvSpPr>
      <xdr:spPr>
        <a:xfrm>
          <a:off x="276225" y="39604950"/>
          <a:ext cx="5648325" cy="290512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PT BCAP has been allocated and given the right to acquire and to develop a contiguous block of 20,000 hectares of agriculture land in Kabupaten Bulungan, Kalimantan Timur, Indonesia (“Land”). The Shareholders have initiated development of 3,000 hectares of which 200 hectares have been planted with oil palms and planting of palms is on-going.  The development area is well equipped with housing facilities, vehicles, machineries and a nursery with healthy growing oil palms seedlings. The Hak Guna Usaha for the Land has yet to be issued and the Shareholders  have undertaken to procure the issuance of the Hak Guna Usaha for the Land at their own cost and expense. 
The purpose of the MOU is to record the understanding of both parties in relation to the Proposed Joint Venture and to negotiate in earnest towards finalising and entering into a formal agreement. The MOU is effective for a period of six (6) months from the date of the MOU. 
</a:t>
          </a:r>
        </a:p>
      </xdr:txBody>
    </xdr:sp>
    <xdr:clientData/>
  </xdr:twoCellAnchor>
  <xdr:twoCellAnchor>
    <xdr:from>
      <xdr:col>2</xdr:col>
      <xdr:colOff>9525</xdr:colOff>
      <xdr:row>330</xdr:row>
      <xdr:rowOff>0</xdr:rowOff>
    </xdr:from>
    <xdr:to>
      <xdr:col>10</xdr:col>
      <xdr:colOff>0</xdr:colOff>
      <xdr:row>330</xdr:row>
      <xdr:rowOff>0</xdr:rowOff>
    </xdr:to>
    <xdr:sp>
      <xdr:nvSpPr>
        <xdr:cNvPr id="89" name="Text Box 66"/>
        <xdr:cNvSpPr txBox="1">
          <a:spLocks noChangeArrowheads="1"/>
        </xdr:cNvSpPr>
      </xdr:nvSpPr>
      <xdr:spPr>
        <a:xfrm>
          <a:off x="533400" y="61722000"/>
          <a:ext cx="53911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9525</xdr:colOff>
      <xdr:row>330</xdr:row>
      <xdr:rowOff>0</xdr:rowOff>
    </xdr:from>
    <xdr:to>
      <xdr:col>10</xdr:col>
      <xdr:colOff>0</xdr:colOff>
      <xdr:row>330</xdr:row>
      <xdr:rowOff>0</xdr:rowOff>
    </xdr:to>
    <xdr:sp>
      <xdr:nvSpPr>
        <xdr:cNvPr id="90" name="Text Box 227"/>
        <xdr:cNvSpPr txBox="1">
          <a:spLocks noChangeArrowheads="1"/>
        </xdr:cNvSpPr>
      </xdr:nvSpPr>
      <xdr:spPr>
        <a:xfrm>
          <a:off x="533400" y="61722000"/>
          <a:ext cx="53911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457200</xdr:colOff>
      <xdr:row>313</xdr:row>
      <xdr:rowOff>161925</xdr:rowOff>
    </xdr:from>
    <xdr:to>
      <xdr:col>9</xdr:col>
      <xdr:colOff>95250</xdr:colOff>
      <xdr:row>329</xdr:row>
      <xdr:rowOff>104775</xdr:rowOff>
    </xdr:to>
    <xdr:sp>
      <xdr:nvSpPr>
        <xdr:cNvPr id="91" name="Text Box 228"/>
        <xdr:cNvSpPr txBox="1">
          <a:spLocks noChangeArrowheads="1"/>
        </xdr:cNvSpPr>
      </xdr:nvSpPr>
      <xdr:spPr>
        <a:xfrm>
          <a:off x="981075" y="58645425"/>
          <a:ext cx="4924425" cy="299085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1995 - Cont'd
</a:t>
          </a:r>
          <a:r>
            <a:rPr lang="en-US" cap="none" sz="1200" b="0" i="0" u="none" baseline="0">
              <a:solidFill>
                <a:srgbClr val="000000"/>
              </a:solidFill>
              <a:latin typeface="Arial"/>
              <a:ea typeface="Arial"/>
              <a:cs typeface="Arial"/>
            </a:rPr>
            <a:t>
Following from this, apart from having received RM744,990 in respect of the principal amount pertaining to the compulsory acquisition of the abovementioned land in accordance with the Order of the High Court, the Company had also on 25 January 2008 received RM853,542 in respect of the increased principal amount as ordered by the Court of Appeal in accordance with its Order of 23 October 2007. There remains however outstanding interest sum to be paid.
The Board is of the opinion that the outstanding interest sum is not expected to have any significant impact on the financial position of the Group.
 </a:t>
          </a:r>
        </a:p>
      </xdr:txBody>
    </xdr:sp>
    <xdr:clientData/>
  </xdr:twoCellAnchor>
  <xdr:twoCellAnchor>
    <xdr:from>
      <xdr:col>2</xdr:col>
      <xdr:colOff>9525</xdr:colOff>
      <xdr:row>330</xdr:row>
      <xdr:rowOff>0</xdr:rowOff>
    </xdr:from>
    <xdr:to>
      <xdr:col>10</xdr:col>
      <xdr:colOff>0</xdr:colOff>
      <xdr:row>330</xdr:row>
      <xdr:rowOff>0</xdr:rowOff>
    </xdr:to>
    <xdr:sp>
      <xdr:nvSpPr>
        <xdr:cNvPr id="92" name="Text Box 229"/>
        <xdr:cNvSpPr txBox="1">
          <a:spLocks noChangeArrowheads="1"/>
        </xdr:cNvSpPr>
      </xdr:nvSpPr>
      <xdr:spPr>
        <a:xfrm>
          <a:off x="533400" y="61722000"/>
          <a:ext cx="53911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3</xdr:col>
      <xdr:colOff>9525</xdr:colOff>
      <xdr:row>264</xdr:row>
      <xdr:rowOff>0</xdr:rowOff>
    </xdr:from>
    <xdr:to>
      <xdr:col>10</xdr:col>
      <xdr:colOff>0</xdr:colOff>
      <xdr:row>279</xdr:row>
      <xdr:rowOff>0</xdr:rowOff>
    </xdr:to>
    <xdr:sp>
      <xdr:nvSpPr>
        <xdr:cNvPr id="93" name="Text Box 88"/>
        <xdr:cNvSpPr txBox="1">
          <a:spLocks noChangeArrowheads="1"/>
        </xdr:cNvSpPr>
      </xdr:nvSpPr>
      <xdr:spPr>
        <a:xfrm>
          <a:off x="1000125" y="49129950"/>
          <a:ext cx="4924425" cy="285750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337.52 hectares of the Company’s land in Daerah Alor Gajah, Melaka by the Melaka State Government in 1996 - Cont'd
</a:t>
          </a:r>
          <a:r>
            <a:rPr lang="en-US" cap="none" sz="1200" b="0" i="0" u="none" baseline="0">
              <a:solidFill>
                <a:srgbClr val="000000"/>
              </a:solidFill>
              <a:latin typeface="Arial"/>
              <a:ea typeface="Arial"/>
              <a:cs typeface="Arial"/>
            </a:rPr>
            <a:t>On 7 March 2008, the Company received payment  of RM808,479 in respect of the compensation awarded by the High Court. This payment has however been received under protest by the Company as the Company does not agree to the compensation amount as calculated by the Land Administrator. Further there remains outstanding interest sum to be paid.
The Board is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457200</xdr:colOff>
      <xdr:row>279</xdr:row>
      <xdr:rowOff>0</xdr:rowOff>
    </xdr:from>
    <xdr:to>
      <xdr:col>9</xdr:col>
      <xdr:colOff>95250</xdr:colOff>
      <xdr:row>279</xdr:row>
      <xdr:rowOff>0</xdr:rowOff>
    </xdr:to>
    <xdr:sp>
      <xdr:nvSpPr>
        <xdr:cNvPr id="94" name="Text Box 228"/>
        <xdr:cNvSpPr txBox="1">
          <a:spLocks noChangeArrowheads="1"/>
        </xdr:cNvSpPr>
      </xdr:nvSpPr>
      <xdr:spPr>
        <a:xfrm>
          <a:off x="981075" y="51987450"/>
          <a:ext cx="492442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38"/>
  <sheetViews>
    <sheetView view="pageBreakPreview" zoomScaleSheetLayoutView="100" zoomScalePageLayoutView="0" workbookViewId="0" topLeftCell="A10">
      <selection activeCell="I25" sqref="I25"/>
    </sheetView>
  </sheetViews>
  <sheetFormatPr defaultColWidth="9.140625" defaultRowHeight="12.75"/>
  <cols>
    <col min="1" max="2" width="9.140625" style="144" customWidth="1"/>
    <col min="3" max="3" width="10.8515625" style="144" customWidth="1"/>
    <col min="4" max="4" width="11.57421875" style="144" customWidth="1"/>
    <col min="5" max="5" width="12.00390625" style="147" customWidth="1"/>
    <col min="6" max="6" width="1.7109375" style="155" customWidth="1"/>
    <col min="7" max="7" width="12.00390625" style="147" customWidth="1"/>
    <col min="8" max="8" width="1.7109375" style="197" customWidth="1"/>
    <col min="9" max="9" width="12.00390625" style="147" customWidth="1"/>
    <col min="10" max="10" width="1.7109375" style="145" customWidth="1"/>
    <col min="11" max="11" width="12.00390625" style="147" customWidth="1"/>
    <col min="12" max="12" width="1.7109375" style="146" customWidth="1"/>
    <col min="13" max="13" width="9.7109375" style="144" bestFit="1" customWidth="1"/>
    <col min="14" max="16384" width="9.140625" style="144" customWidth="1"/>
  </cols>
  <sheetData>
    <row r="1" spans="1:11" ht="18">
      <c r="A1" s="1" t="s">
        <v>0</v>
      </c>
      <c r="K1" s="140"/>
    </row>
    <row r="2" ht="15" customHeight="1">
      <c r="A2" s="144" t="s">
        <v>1</v>
      </c>
    </row>
    <row r="4" spans="1:12" s="6" customFormat="1" ht="15.75">
      <c r="A4" s="61" t="s">
        <v>2</v>
      </c>
      <c r="E4" s="40"/>
      <c r="F4" s="44"/>
      <c r="G4" s="40"/>
      <c r="H4" s="198"/>
      <c r="I4" s="40"/>
      <c r="J4" s="9"/>
      <c r="K4" s="40"/>
      <c r="L4" s="38"/>
    </row>
    <row r="5" spans="1:12" s="6" customFormat="1" ht="15.75">
      <c r="A5" s="61" t="s">
        <v>244</v>
      </c>
      <c r="E5" s="40"/>
      <c r="F5" s="44"/>
      <c r="G5" s="40"/>
      <c r="H5" s="198"/>
      <c r="I5" s="40"/>
      <c r="J5" s="9"/>
      <c r="K5" s="40"/>
      <c r="L5" s="38"/>
    </row>
    <row r="7" spans="5:12" s="28" customFormat="1" ht="15.75">
      <c r="E7" s="240" t="s">
        <v>159</v>
      </c>
      <c r="F7" s="240"/>
      <c r="G7" s="240"/>
      <c r="H7" s="243" t="s">
        <v>161</v>
      </c>
      <c r="I7" s="243"/>
      <c r="J7" s="243"/>
      <c r="K7" s="243"/>
      <c r="L7" s="243"/>
    </row>
    <row r="8" spans="5:12" s="28" customFormat="1" ht="15.75">
      <c r="E8" s="240" t="s">
        <v>160</v>
      </c>
      <c r="F8" s="240"/>
      <c r="G8" s="240"/>
      <c r="H8" s="199"/>
      <c r="I8" s="243" t="s">
        <v>246</v>
      </c>
      <c r="J8" s="243"/>
      <c r="K8" s="243"/>
      <c r="L8" s="79"/>
    </row>
    <row r="9" spans="5:12" s="28" customFormat="1" ht="15.75">
      <c r="E9" s="241" t="s">
        <v>245</v>
      </c>
      <c r="F9" s="241"/>
      <c r="G9" s="240"/>
      <c r="H9" s="199"/>
      <c r="I9" s="242" t="str">
        <f>E9</f>
        <v>31 JANUARY</v>
      </c>
      <c r="J9" s="242"/>
      <c r="K9" s="243"/>
      <c r="L9" s="79"/>
    </row>
    <row r="10" spans="4:12" s="28" customFormat="1" ht="15.75">
      <c r="D10" s="32"/>
      <c r="E10" s="149">
        <v>2008</v>
      </c>
      <c r="F10" s="161"/>
      <c r="G10" s="149">
        <v>2007</v>
      </c>
      <c r="H10" s="199"/>
      <c r="I10" s="149">
        <f>E10</f>
        <v>2008</v>
      </c>
      <c r="J10" s="41"/>
      <c r="K10" s="149">
        <f>G10</f>
        <v>2007</v>
      </c>
      <c r="L10" s="79"/>
    </row>
    <row r="11" spans="5:12" s="28" customFormat="1" ht="15.75">
      <c r="E11" s="133" t="s">
        <v>11</v>
      </c>
      <c r="F11" s="161"/>
      <c r="G11" s="133" t="s">
        <v>11</v>
      </c>
      <c r="H11" s="199"/>
      <c r="I11" s="133" t="s">
        <v>11</v>
      </c>
      <c r="J11" s="41"/>
      <c r="K11" s="133" t="s">
        <v>11</v>
      </c>
      <c r="L11" s="79"/>
    </row>
    <row r="12" spans="5:12" s="28" customFormat="1" ht="15">
      <c r="E12" s="86"/>
      <c r="F12" s="182"/>
      <c r="G12" s="86"/>
      <c r="H12" s="183"/>
      <c r="I12" s="86"/>
      <c r="J12" s="69"/>
      <c r="K12" s="86"/>
      <c r="L12" s="79"/>
    </row>
    <row r="13" spans="1:12" s="28" customFormat="1" ht="32.25" customHeight="1">
      <c r="A13" s="28" t="s">
        <v>3</v>
      </c>
      <c r="E13" s="83">
        <v>50727</v>
      </c>
      <c r="F13" s="106"/>
      <c r="G13" s="83">
        <v>38655</v>
      </c>
      <c r="H13" s="200"/>
      <c r="I13" s="83">
        <v>162469</v>
      </c>
      <c r="J13" s="70"/>
      <c r="K13" s="83">
        <v>99305</v>
      </c>
      <c r="L13" s="79"/>
    </row>
    <row r="14" spans="1:12" s="28" customFormat="1" ht="32.25" customHeight="1">
      <c r="A14" s="98" t="s">
        <v>4</v>
      </c>
      <c r="B14" s="98"/>
      <c r="C14" s="98"/>
      <c r="D14" s="98"/>
      <c r="E14" s="82">
        <v>-16334</v>
      </c>
      <c r="F14" s="82"/>
      <c r="G14" s="82">
        <v>-22275</v>
      </c>
      <c r="H14" s="201"/>
      <c r="I14" s="82">
        <v>-70432</v>
      </c>
      <c r="J14" s="63"/>
      <c r="K14" s="82">
        <v>-58115</v>
      </c>
      <c r="L14" s="79"/>
    </row>
    <row r="15" spans="1:12" s="28" customFormat="1" ht="32.25" customHeight="1">
      <c r="A15" s="7" t="s">
        <v>5</v>
      </c>
      <c r="E15" s="83">
        <f>SUM(E13:E14)</f>
        <v>34393</v>
      </c>
      <c r="F15" s="106"/>
      <c r="G15" s="83">
        <f>SUM(G13:G14)</f>
        <v>16380</v>
      </c>
      <c r="H15" s="200"/>
      <c r="I15" s="83">
        <f>SUM(I13:I14)</f>
        <v>92037</v>
      </c>
      <c r="J15" s="70"/>
      <c r="K15" s="83">
        <f>SUM(K13:K14)</f>
        <v>41190</v>
      </c>
      <c r="L15" s="79"/>
    </row>
    <row r="16" spans="1:12" s="28" customFormat="1" ht="32.25" customHeight="1">
      <c r="A16" s="6" t="s">
        <v>6</v>
      </c>
      <c r="E16" s="83">
        <v>1668</v>
      </c>
      <c r="F16" s="106"/>
      <c r="G16" s="83">
        <v>7537</v>
      </c>
      <c r="H16" s="200"/>
      <c r="I16" s="83">
        <v>2472</v>
      </c>
      <c r="J16" s="70"/>
      <c r="K16" s="83">
        <v>8039</v>
      </c>
      <c r="L16" s="79"/>
    </row>
    <row r="17" spans="1:12" s="28" customFormat="1" ht="32.25" customHeight="1">
      <c r="A17" s="28" t="s">
        <v>8</v>
      </c>
      <c r="E17" s="83">
        <v>-583</v>
      </c>
      <c r="F17" s="106"/>
      <c r="G17" s="83">
        <v>-719</v>
      </c>
      <c r="H17" s="200"/>
      <c r="I17" s="83">
        <v>-1905</v>
      </c>
      <c r="J17" s="70"/>
      <c r="K17" s="83">
        <v>-1954</v>
      </c>
      <c r="L17" s="79"/>
    </row>
    <row r="18" spans="1:12" s="28" customFormat="1" ht="32.25" customHeight="1">
      <c r="A18" s="28" t="s">
        <v>7</v>
      </c>
      <c r="E18" s="83">
        <v>-1344</v>
      </c>
      <c r="F18" s="106"/>
      <c r="G18" s="83">
        <v>-896</v>
      </c>
      <c r="H18" s="200"/>
      <c r="I18" s="83">
        <v>-3535</v>
      </c>
      <c r="J18" s="70"/>
      <c r="K18" s="83">
        <v>-2698</v>
      </c>
      <c r="L18" s="79"/>
    </row>
    <row r="19" spans="1:12" s="28" customFormat="1" ht="32.25" customHeight="1">
      <c r="A19" s="28" t="s">
        <v>9</v>
      </c>
      <c r="E19" s="83">
        <f>-35</f>
        <v>-35</v>
      </c>
      <c r="F19" s="106"/>
      <c r="G19" s="83">
        <v>-39</v>
      </c>
      <c r="H19" s="200"/>
      <c r="I19" s="83">
        <v>-258</v>
      </c>
      <c r="J19" s="70"/>
      <c r="K19" s="83">
        <v>-104</v>
      </c>
      <c r="L19" s="79"/>
    </row>
    <row r="20" spans="1:12" s="28" customFormat="1" ht="32.25" customHeight="1">
      <c r="A20" s="98" t="s">
        <v>29</v>
      </c>
      <c r="B20" s="98"/>
      <c r="C20" s="98"/>
      <c r="D20" s="98"/>
      <c r="E20" s="82">
        <v>-861</v>
      </c>
      <c r="F20" s="82"/>
      <c r="G20" s="82">
        <v>-1565</v>
      </c>
      <c r="H20" s="201"/>
      <c r="I20" s="82">
        <v>-3129</v>
      </c>
      <c r="J20" s="63"/>
      <c r="K20" s="82">
        <v>-4381</v>
      </c>
      <c r="L20" s="79"/>
    </row>
    <row r="21" spans="1:12" s="28" customFormat="1" ht="32.25" customHeight="1">
      <c r="A21" s="189" t="s">
        <v>203</v>
      </c>
      <c r="B21" s="122"/>
      <c r="C21" s="122"/>
      <c r="D21" s="122"/>
      <c r="E21" s="150">
        <f>SUM(E15:E20)</f>
        <v>33238</v>
      </c>
      <c r="F21" s="150"/>
      <c r="G21" s="150">
        <f>SUM(G15:G20)</f>
        <v>20698</v>
      </c>
      <c r="H21" s="202"/>
      <c r="I21" s="150">
        <f>SUM(I15:I20)</f>
        <v>85682</v>
      </c>
      <c r="J21" s="123"/>
      <c r="K21" s="150">
        <f>SUM(K15:K20)</f>
        <v>40092</v>
      </c>
      <c r="L21" s="79"/>
    </row>
    <row r="22" spans="1:12" s="28" customFormat="1" ht="32.25" customHeight="1">
      <c r="A22" s="98" t="s">
        <v>135</v>
      </c>
      <c r="B22" s="98"/>
      <c r="C22" s="98"/>
      <c r="D22" s="98"/>
      <c r="E22" s="82">
        <v>3381</v>
      </c>
      <c r="F22" s="82"/>
      <c r="G22" s="82">
        <v>2851</v>
      </c>
      <c r="H22" s="203"/>
      <c r="I22" s="82">
        <v>6865</v>
      </c>
      <c r="J22" s="63"/>
      <c r="K22" s="82">
        <v>7163</v>
      </c>
      <c r="L22" s="79"/>
    </row>
    <row r="23" spans="1:12" s="28" customFormat="1" ht="32.25" customHeight="1">
      <c r="A23" s="7" t="s">
        <v>136</v>
      </c>
      <c r="E23" s="83">
        <f>SUM(E21:E22)</f>
        <v>36619</v>
      </c>
      <c r="F23" s="83"/>
      <c r="G23" s="83">
        <f>SUM(G21:G22)</f>
        <v>23549</v>
      </c>
      <c r="H23" s="204"/>
      <c r="I23" s="83">
        <f>SUM(I21:I22)</f>
        <v>92547</v>
      </c>
      <c r="J23" s="62"/>
      <c r="K23" s="83">
        <f>SUM(K21:K22)</f>
        <v>47255</v>
      </c>
      <c r="L23" s="79"/>
    </row>
    <row r="24" spans="1:12" s="28" customFormat="1" ht="32.25" customHeight="1">
      <c r="A24" s="28" t="s">
        <v>137</v>
      </c>
      <c r="E24" s="83">
        <f>-'NOTES(2)'!F174</f>
        <v>-4689</v>
      </c>
      <c r="F24" s="106"/>
      <c r="G24" s="83">
        <v>-3468</v>
      </c>
      <c r="H24" s="205"/>
      <c r="I24" s="83">
        <f>-'NOTES(2)'!I174</f>
        <v>-15785</v>
      </c>
      <c r="J24" s="70"/>
      <c r="K24" s="83">
        <v>-8123</v>
      </c>
      <c r="L24" s="79"/>
    </row>
    <row r="25" spans="1:13" s="28" customFormat="1" ht="32.25" customHeight="1" thickBot="1">
      <c r="A25" s="99" t="s">
        <v>10</v>
      </c>
      <c r="B25" s="100"/>
      <c r="C25" s="100"/>
      <c r="D25" s="100"/>
      <c r="E25" s="84">
        <f>SUM(E23:E24)</f>
        <v>31930</v>
      </c>
      <c r="F25" s="84"/>
      <c r="G25" s="84">
        <f>SUM(G23:G24)</f>
        <v>20081</v>
      </c>
      <c r="H25" s="206"/>
      <c r="I25" s="84">
        <f>SUM(I23:I24)</f>
        <v>76762</v>
      </c>
      <c r="J25" s="64"/>
      <c r="K25" s="84">
        <f>SUM(K23:K24)</f>
        <v>39132</v>
      </c>
      <c r="L25" s="79"/>
      <c r="M25" s="62"/>
    </row>
    <row r="26" spans="5:12" s="28" customFormat="1" ht="6" customHeight="1">
      <c r="E26" s="83"/>
      <c r="F26" s="106"/>
      <c r="G26" s="83"/>
      <c r="H26" s="200"/>
      <c r="I26" s="83"/>
      <c r="J26" s="70"/>
      <c r="K26" s="83"/>
      <c r="L26" s="79"/>
    </row>
    <row r="27" spans="1:12" s="28" customFormat="1" ht="5.25" customHeight="1">
      <c r="A27" s="39"/>
      <c r="E27" s="83"/>
      <c r="F27" s="106"/>
      <c r="G27" s="83"/>
      <c r="H27" s="200"/>
      <c r="I27" s="83"/>
      <c r="J27" s="70"/>
      <c r="K27" s="83"/>
      <c r="L27" s="79"/>
    </row>
    <row r="28" spans="1:12" s="28" customFormat="1" ht="24" customHeight="1" thickBot="1">
      <c r="A28" s="101" t="s">
        <v>157</v>
      </c>
      <c r="B28" s="101"/>
      <c r="C28" s="101"/>
      <c r="D28" s="101"/>
      <c r="E28" s="151">
        <f>E25/'BS'!E36*100</f>
        <v>23.827469124286406</v>
      </c>
      <c r="F28" s="207"/>
      <c r="G28" s="151">
        <f>G25/'BS'!G36*100</f>
        <v>14.985261743964779</v>
      </c>
      <c r="H28" s="208"/>
      <c r="I28" s="151">
        <f>I25/'BS'!E36*100</f>
        <v>57.28293720383568</v>
      </c>
      <c r="J28" s="65"/>
      <c r="K28" s="151">
        <f>K25/'BS'!G36*100</f>
        <v>29.201895451662253</v>
      </c>
      <c r="L28" s="79"/>
    </row>
    <row r="29" spans="5:12" s="28" customFormat="1" ht="5.25" customHeight="1">
      <c r="E29" s="83"/>
      <c r="F29" s="106"/>
      <c r="G29" s="83"/>
      <c r="H29" s="200"/>
      <c r="I29" s="83"/>
      <c r="J29" s="70"/>
      <c r="K29" s="83"/>
      <c r="L29" s="79"/>
    </row>
    <row r="30" spans="1:12" s="28" customFormat="1" ht="29.25" customHeight="1" thickBot="1">
      <c r="A30" s="102" t="s">
        <v>240</v>
      </c>
      <c r="B30" s="101"/>
      <c r="C30" s="101"/>
      <c r="D30" s="101"/>
      <c r="E30" s="151">
        <f>E28</f>
        <v>23.827469124286406</v>
      </c>
      <c r="F30" s="209"/>
      <c r="G30" s="151">
        <f>G28</f>
        <v>14.985261743964779</v>
      </c>
      <c r="H30" s="208"/>
      <c r="I30" s="151">
        <f>I28</f>
        <v>57.28293720383568</v>
      </c>
      <c r="J30" s="65"/>
      <c r="K30" s="151">
        <f>K28</f>
        <v>29.201895451662253</v>
      </c>
      <c r="L30" s="79"/>
    </row>
    <row r="31" spans="1:12" s="28" customFormat="1" ht="15" customHeight="1">
      <c r="A31" s="40"/>
      <c r="E31" s="152"/>
      <c r="F31" s="106"/>
      <c r="G31" s="152"/>
      <c r="H31" s="200"/>
      <c r="I31" s="152"/>
      <c r="J31" s="70"/>
      <c r="K31" s="152"/>
      <c r="L31" s="79"/>
    </row>
    <row r="32" spans="1:12" s="31" customFormat="1" ht="13.5" customHeight="1">
      <c r="A32" s="30"/>
      <c r="E32" s="128"/>
      <c r="F32" s="185"/>
      <c r="G32" s="128"/>
      <c r="H32" s="136"/>
      <c r="I32" s="128"/>
      <c r="J32" s="72"/>
      <c r="K32" s="128"/>
      <c r="L32" s="80"/>
    </row>
    <row r="33" spans="1:16" s="5" customFormat="1" ht="15.75" customHeight="1">
      <c r="A33" s="3"/>
      <c r="B33" s="4"/>
      <c r="C33" s="4"/>
      <c r="D33" s="4"/>
      <c r="E33" s="88"/>
      <c r="F33" s="210"/>
      <c r="G33" s="88"/>
      <c r="H33" s="211"/>
      <c r="I33" s="88"/>
      <c r="J33" s="71"/>
      <c r="K33" s="88"/>
      <c r="L33" s="81"/>
      <c r="M33" s="4"/>
      <c r="N33" s="4"/>
      <c r="O33" s="4"/>
      <c r="P33" s="4"/>
    </row>
    <row r="34" spans="1:20" s="31" customFormat="1" ht="13.5" customHeight="1">
      <c r="A34" s="30"/>
      <c r="E34" s="128"/>
      <c r="F34" s="185"/>
      <c r="G34" s="128"/>
      <c r="H34" s="136"/>
      <c r="I34" s="128"/>
      <c r="J34" s="72"/>
      <c r="K34" s="128"/>
      <c r="L34" s="80"/>
      <c r="T34" s="31" t="s">
        <v>13</v>
      </c>
    </row>
    <row r="35" spans="1:12" s="31" customFormat="1" ht="13.5" customHeight="1">
      <c r="A35" s="30"/>
      <c r="E35" s="128"/>
      <c r="F35" s="185"/>
      <c r="G35" s="128"/>
      <c r="H35" s="136"/>
      <c r="I35" s="128"/>
      <c r="J35" s="72"/>
      <c r="K35" s="128"/>
      <c r="L35" s="80"/>
    </row>
    <row r="36" spans="1:16" s="5" customFormat="1" ht="9" customHeight="1">
      <c r="A36" s="3"/>
      <c r="B36" s="4"/>
      <c r="C36" s="4"/>
      <c r="D36" s="4"/>
      <c r="E36" s="88"/>
      <c r="F36" s="210"/>
      <c r="G36" s="88"/>
      <c r="H36" s="211"/>
      <c r="I36" s="88"/>
      <c r="J36" s="71"/>
      <c r="K36" s="88"/>
      <c r="L36" s="81"/>
      <c r="M36" s="4"/>
      <c r="N36" s="4"/>
      <c r="O36" s="4"/>
      <c r="P36" s="4"/>
    </row>
    <row r="37" spans="1:16" s="5" customFormat="1" ht="8.25" customHeight="1">
      <c r="A37" s="3"/>
      <c r="B37" s="4"/>
      <c r="C37" s="4"/>
      <c r="D37" s="4"/>
      <c r="E37" s="88"/>
      <c r="F37" s="210"/>
      <c r="G37" s="88"/>
      <c r="H37" s="211"/>
      <c r="I37" s="88"/>
      <c r="J37" s="71"/>
      <c r="K37" s="88"/>
      <c r="L37" s="81"/>
      <c r="M37" s="4"/>
      <c r="N37" s="4"/>
      <c r="O37" s="4"/>
      <c r="P37" s="4"/>
    </row>
    <row r="38" spans="1:16" s="5" customFormat="1" ht="15.75" customHeight="1">
      <c r="A38" s="3"/>
      <c r="B38" s="4"/>
      <c r="C38" s="4"/>
      <c r="D38" s="4"/>
      <c r="E38" s="88"/>
      <c r="F38" s="210"/>
      <c r="G38" s="88"/>
      <c r="H38" s="211"/>
      <c r="I38" s="88"/>
      <c r="J38" s="71"/>
      <c r="K38" s="88"/>
      <c r="L38" s="81"/>
      <c r="M38" s="4"/>
      <c r="N38" s="4"/>
      <c r="O38" s="4"/>
      <c r="P38" s="4"/>
    </row>
  </sheetData>
  <sheetProtection/>
  <mergeCells count="6">
    <mergeCell ref="E7:G7"/>
    <mergeCell ref="E9:G9"/>
    <mergeCell ref="I9:K9"/>
    <mergeCell ref="E8:G8"/>
    <mergeCell ref="I8:K8"/>
    <mergeCell ref="H7:L7"/>
  </mergeCells>
  <printOptions/>
  <pageMargins left="0.984251968503937" right="0.2362204724409449" top="0.5118110236220472" bottom="0.3937007874015748" header="0.5118110236220472" footer="0.3937007874015748"/>
  <pageSetup firstPageNumber="1" useFirstPageNumber="1" horizontalDpi="600" verticalDpi="600" orientation="portrait" paperSize="9" scale="9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T63"/>
  <sheetViews>
    <sheetView view="pageBreakPreview" zoomScaleSheetLayoutView="100" zoomScalePageLayoutView="0" workbookViewId="0" topLeftCell="A1">
      <selection activeCell="E17" sqref="E17"/>
    </sheetView>
  </sheetViews>
  <sheetFormatPr defaultColWidth="9.140625" defaultRowHeight="12.75"/>
  <cols>
    <col min="1" max="2" width="9.140625" style="144" customWidth="1"/>
    <col min="3" max="3" width="26.00390625" style="144" customWidth="1"/>
    <col min="4" max="4" width="2.421875" style="144" customWidth="1"/>
    <col min="5" max="5" width="18.421875" style="147" customWidth="1"/>
    <col min="6" max="6" width="2.28125" style="145" customWidth="1"/>
    <col min="7" max="7" width="23.140625" style="147" customWidth="1"/>
    <col min="8" max="8" width="1.7109375" style="144" customWidth="1"/>
    <col min="9" max="16384" width="9.140625" style="144" customWidth="1"/>
  </cols>
  <sheetData>
    <row r="1" spans="1:7" ht="18">
      <c r="A1" s="1" t="s">
        <v>0</v>
      </c>
      <c r="G1" s="141"/>
    </row>
    <row r="2" ht="15" customHeight="1">
      <c r="A2" s="144" t="s">
        <v>1</v>
      </c>
    </row>
    <row r="3" ht="9" customHeight="1"/>
    <row r="4" spans="1:7" s="6" customFormat="1" ht="15.75">
      <c r="A4" s="61" t="s">
        <v>141</v>
      </c>
      <c r="E4" s="40"/>
      <c r="F4" s="9"/>
      <c r="G4" s="40"/>
    </row>
    <row r="5" spans="1:7" s="6" customFormat="1" ht="15.75">
      <c r="A5" s="61" t="s">
        <v>247</v>
      </c>
      <c r="E5" s="40"/>
      <c r="F5" s="9"/>
      <c r="G5" s="40"/>
    </row>
    <row r="6" spans="1:7" s="6" customFormat="1" ht="2.25" customHeight="1">
      <c r="A6" s="61"/>
      <c r="E6" s="40"/>
      <c r="F6" s="9"/>
      <c r="G6" s="40"/>
    </row>
    <row r="7" spans="5:7" s="28" customFormat="1" ht="15.75">
      <c r="E7" s="124" t="s">
        <v>165</v>
      </c>
      <c r="F7" s="41"/>
      <c r="G7" s="8" t="s">
        <v>192</v>
      </c>
    </row>
    <row r="8" spans="4:7" s="28" customFormat="1" ht="15.75">
      <c r="D8" s="32"/>
      <c r="E8" s="125" t="s">
        <v>166</v>
      </c>
      <c r="F8" s="67"/>
      <c r="G8" s="125" t="s">
        <v>167</v>
      </c>
    </row>
    <row r="9" spans="4:7" s="28" customFormat="1" ht="15.75">
      <c r="D9" s="32"/>
      <c r="E9" s="126" t="s">
        <v>248</v>
      </c>
      <c r="F9" s="68"/>
      <c r="G9" s="126" t="s">
        <v>202</v>
      </c>
    </row>
    <row r="10" spans="5:7" s="28" customFormat="1" ht="14.25" customHeight="1">
      <c r="E10" s="124" t="s">
        <v>162</v>
      </c>
      <c r="F10" s="41"/>
      <c r="G10" s="124" t="s">
        <v>163</v>
      </c>
    </row>
    <row r="11" spans="5:7" s="28" customFormat="1" ht="13.5" customHeight="1">
      <c r="E11" s="133"/>
      <c r="F11" s="41"/>
      <c r="G11" s="124" t="s">
        <v>164</v>
      </c>
    </row>
    <row r="12" spans="1:7" s="28" customFormat="1" ht="15.75">
      <c r="A12" s="7" t="s">
        <v>14</v>
      </c>
      <c r="E12" s="86"/>
      <c r="F12" s="69"/>
      <c r="G12" s="86"/>
    </row>
    <row r="13" spans="1:7" s="28" customFormat="1" ht="3" customHeight="1">
      <c r="A13" s="7"/>
      <c r="E13" s="86"/>
      <c r="F13" s="69"/>
      <c r="G13" s="86"/>
    </row>
    <row r="14" spans="1:7" s="28" customFormat="1" ht="15.75">
      <c r="A14" s="7" t="s">
        <v>15</v>
      </c>
      <c r="E14" s="83"/>
      <c r="F14" s="70"/>
      <c r="G14" s="83"/>
    </row>
    <row r="15" spans="1:8" s="28" customFormat="1" ht="15">
      <c r="A15" s="28" t="s">
        <v>143</v>
      </c>
      <c r="E15" s="153">
        <v>102719</v>
      </c>
      <c r="F15" s="70"/>
      <c r="G15" s="83">
        <f>194388-G17</f>
        <v>103258</v>
      </c>
      <c r="H15" s="28" t="s">
        <v>129</v>
      </c>
    </row>
    <row r="16" spans="1:7" s="28" customFormat="1" ht="15">
      <c r="A16" s="28" t="s">
        <v>207</v>
      </c>
      <c r="E16" s="153">
        <v>82096</v>
      </c>
      <c r="F16" s="70"/>
      <c r="G16" s="83">
        <v>78152</v>
      </c>
    </row>
    <row r="17" spans="1:8" s="28" customFormat="1" ht="15">
      <c r="A17" s="28" t="s">
        <v>215</v>
      </c>
      <c r="E17" s="153">
        <v>90022</v>
      </c>
      <c r="F17" s="70"/>
      <c r="G17" s="83">
        <f>81574+9556</f>
        <v>91130</v>
      </c>
      <c r="H17" s="28" t="s">
        <v>129</v>
      </c>
    </row>
    <row r="18" spans="1:7" s="28" customFormat="1" ht="15">
      <c r="A18" s="28" t="s">
        <v>30</v>
      </c>
      <c r="E18" s="153">
        <f>1264+31</f>
        <v>1295</v>
      </c>
      <c r="F18" s="70"/>
      <c r="G18" s="83">
        <v>1264</v>
      </c>
    </row>
    <row r="19" spans="1:7" s="28" customFormat="1" ht="15">
      <c r="A19" s="28" t="s">
        <v>238</v>
      </c>
      <c r="E19" s="153">
        <v>172518</v>
      </c>
      <c r="F19" s="70"/>
      <c r="G19" s="83">
        <v>166629</v>
      </c>
    </row>
    <row r="20" spans="1:7" s="28" customFormat="1" ht="15">
      <c r="A20" s="28" t="s">
        <v>16</v>
      </c>
      <c r="E20" s="153">
        <v>15962</v>
      </c>
      <c r="F20" s="70"/>
      <c r="G20" s="83">
        <v>15447</v>
      </c>
    </row>
    <row r="21" spans="1:7" s="28" customFormat="1" ht="15">
      <c r="A21" s="28" t="s">
        <v>17</v>
      </c>
      <c r="E21" s="153">
        <v>18628</v>
      </c>
      <c r="F21" s="70"/>
      <c r="G21" s="83">
        <v>18628</v>
      </c>
    </row>
    <row r="22" spans="1:7" s="28" customFormat="1" ht="15">
      <c r="A22" s="104"/>
      <c r="B22" s="104"/>
      <c r="C22" s="104"/>
      <c r="D22" s="104"/>
      <c r="E22" s="220">
        <f>SUM(E15:E21)</f>
        <v>483240</v>
      </c>
      <c r="F22" s="66"/>
      <c r="G22" s="87">
        <f>SUM(G15:G21)</f>
        <v>474508</v>
      </c>
    </row>
    <row r="23" spans="5:7" s="28" customFormat="1" ht="6.75" customHeight="1">
      <c r="E23" s="153"/>
      <c r="F23" s="70"/>
      <c r="G23" s="83"/>
    </row>
    <row r="24" spans="1:7" s="28" customFormat="1" ht="15.75">
      <c r="A24" s="7" t="s">
        <v>18</v>
      </c>
      <c r="E24" s="153"/>
      <c r="F24" s="70"/>
      <c r="G24" s="83"/>
    </row>
    <row r="25" spans="1:7" s="28" customFormat="1" ht="15">
      <c r="A25" s="6" t="s">
        <v>19</v>
      </c>
      <c r="E25" s="153">
        <v>15479</v>
      </c>
      <c r="F25" s="70"/>
      <c r="G25" s="83">
        <v>5351</v>
      </c>
    </row>
    <row r="26" spans="1:7" s="28" customFormat="1" ht="15">
      <c r="A26" s="6" t="s">
        <v>20</v>
      </c>
      <c r="E26" s="153">
        <v>13403</v>
      </c>
      <c r="F26" s="70"/>
      <c r="G26" s="83">
        <v>5738</v>
      </c>
    </row>
    <row r="27" spans="1:10" s="28" customFormat="1" ht="15">
      <c r="A27" s="6" t="s">
        <v>21</v>
      </c>
      <c r="E27" s="153">
        <v>8866</v>
      </c>
      <c r="F27" s="70"/>
      <c r="G27" s="83">
        <v>6298</v>
      </c>
      <c r="J27" s="28" t="s">
        <v>126</v>
      </c>
    </row>
    <row r="28" spans="1:7" s="28" customFormat="1" ht="15">
      <c r="A28" s="6" t="s">
        <v>22</v>
      </c>
      <c r="E28" s="153">
        <v>4920</v>
      </c>
      <c r="F28" s="70"/>
      <c r="G28" s="83">
        <v>8986</v>
      </c>
    </row>
    <row r="29" spans="1:7" s="28" customFormat="1" ht="15">
      <c r="A29" s="6" t="s">
        <v>23</v>
      </c>
      <c r="E29" s="153">
        <v>161569</v>
      </c>
      <c r="F29" s="70"/>
      <c r="G29" s="83">
        <v>132415</v>
      </c>
    </row>
    <row r="30" spans="1:7" s="28" customFormat="1" ht="15.75">
      <c r="A30" s="105"/>
      <c r="B30" s="104"/>
      <c r="C30" s="104"/>
      <c r="D30" s="104"/>
      <c r="E30" s="220">
        <f>SUM(E25:E29)</f>
        <v>204237</v>
      </c>
      <c r="F30" s="66"/>
      <c r="G30" s="87">
        <f>SUM(G25:G29)</f>
        <v>158788</v>
      </c>
    </row>
    <row r="31" spans="1:7" s="28" customFormat="1" ht="16.5" thickBot="1">
      <c r="A31" s="99" t="s">
        <v>24</v>
      </c>
      <c r="B31" s="100"/>
      <c r="C31" s="100"/>
      <c r="D31" s="100"/>
      <c r="E31" s="221">
        <f>E22+E30</f>
        <v>687477</v>
      </c>
      <c r="F31" s="64"/>
      <c r="G31" s="84">
        <f>G22+G30</f>
        <v>633296</v>
      </c>
    </row>
    <row r="32" spans="5:7" s="28" customFormat="1" ht="15">
      <c r="E32" s="153"/>
      <c r="F32" s="70"/>
      <c r="G32" s="83"/>
    </row>
    <row r="33" spans="1:7" s="28" customFormat="1" ht="15.75">
      <c r="A33" s="7" t="s">
        <v>25</v>
      </c>
      <c r="E33" s="153"/>
      <c r="F33" s="70"/>
      <c r="G33" s="83"/>
    </row>
    <row r="34" spans="1:7" s="28" customFormat="1" ht="3" customHeight="1">
      <c r="A34" s="7"/>
      <c r="E34" s="153"/>
      <c r="F34" s="70"/>
      <c r="G34" s="83"/>
    </row>
    <row r="35" spans="1:7" s="28" customFormat="1" ht="15.75">
      <c r="A35" s="7" t="s">
        <v>69</v>
      </c>
      <c r="E35" s="153"/>
      <c r="F35" s="70"/>
      <c r="G35" s="83"/>
    </row>
    <row r="36" spans="1:7" s="28" customFormat="1" ht="15">
      <c r="A36" s="6" t="s">
        <v>26</v>
      </c>
      <c r="E36" s="153">
        <f>SOCIE!B31</f>
        <v>134005</v>
      </c>
      <c r="F36" s="70"/>
      <c r="G36" s="83">
        <f>SOCIE!B45</f>
        <v>134005</v>
      </c>
    </row>
    <row r="37" spans="1:7" s="28" customFormat="1" ht="15">
      <c r="A37" s="6" t="s">
        <v>27</v>
      </c>
      <c r="E37" s="153">
        <f>SOCIE!D31</f>
        <v>6346</v>
      </c>
      <c r="F37" s="70"/>
      <c r="G37" s="83">
        <v>6346</v>
      </c>
    </row>
    <row r="38" spans="1:7" s="28" customFormat="1" ht="15">
      <c r="A38" s="6" t="s">
        <v>28</v>
      </c>
      <c r="E38" s="153">
        <f>SOCIE!F31</f>
        <v>42375</v>
      </c>
      <c r="F38" s="70"/>
      <c r="G38" s="83">
        <v>42486</v>
      </c>
    </row>
    <row r="39" spans="1:7" s="28" customFormat="1" ht="15">
      <c r="A39" s="6" t="s">
        <v>242</v>
      </c>
      <c r="E39" s="153">
        <f>SOCIE!H31</f>
        <v>455387</v>
      </c>
      <c r="F39" s="70"/>
      <c r="G39" s="83">
        <v>412886</v>
      </c>
    </row>
    <row r="40" spans="1:7" s="28" customFormat="1" ht="15.75">
      <c r="A40" s="105" t="s">
        <v>70</v>
      </c>
      <c r="B40" s="104"/>
      <c r="C40" s="104"/>
      <c r="D40" s="104"/>
      <c r="E40" s="220">
        <f>SUM(E36:E39)</f>
        <v>638113</v>
      </c>
      <c r="F40" s="66"/>
      <c r="G40" s="87">
        <f>SUM(G36:G39)</f>
        <v>595723</v>
      </c>
    </row>
    <row r="41" spans="5:7" s="28" customFormat="1" ht="9.75" customHeight="1">
      <c r="E41" s="153"/>
      <c r="F41" s="70"/>
      <c r="G41" s="83"/>
    </row>
    <row r="42" spans="1:7" s="28" customFormat="1" ht="15.75">
      <c r="A42" s="7" t="s">
        <v>241</v>
      </c>
      <c r="E42" s="153"/>
      <c r="F42" s="70"/>
      <c r="G42" s="83"/>
    </row>
    <row r="43" spans="1:7" s="28" customFormat="1" ht="15">
      <c r="A43" s="98" t="s">
        <v>31</v>
      </c>
      <c r="B43" s="98"/>
      <c r="C43" s="98"/>
      <c r="D43" s="98"/>
      <c r="E43" s="203">
        <f>G43+'NOTES(2)'!I173</f>
        <v>29296</v>
      </c>
      <c r="F43" s="63"/>
      <c r="G43" s="82">
        <v>21536</v>
      </c>
    </row>
    <row r="44" spans="5:7" s="28" customFormat="1" ht="9.75" customHeight="1">
      <c r="E44" s="153"/>
      <c r="F44" s="70"/>
      <c r="G44" s="83"/>
    </row>
    <row r="45" spans="1:7" s="28" customFormat="1" ht="15.75">
      <c r="A45" s="7" t="s">
        <v>71</v>
      </c>
      <c r="E45" s="153"/>
      <c r="F45" s="70"/>
      <c r="G45" s="83"/>
    </row>
    <row r="46" spans="1:7" s="28" customFormat="1" ht="15">
      <c r="A46" s="28" t="s">
        <v>72</v>
      </c>
      <c r="E46" s="153">
        <v>4886</v>
      </c>
      <c r="F46" s="70"/>
      <c r="G46" s="83">
        <v>4046</v>
      </c>
    </row>
    <row r="47" spans="1:7" s="28" customFormat="1" ht="15">
      <c r="A47" s="28" t="s">
        <v>73</v>
      </c>
      <c r="E47" s="153">
        <v>10403</v>
      </c>
      <c r="F47" s="70"/>
      <c r="G47" s="83">
        <v>10422</v>
      </c>
    </row>
    <row r="48" spans="1:7" s="28" customFormat="1" ht="15">
      <c r="A48" s="98" t="s">
        <v>74</v>
      </c>
      <c r="B48" s="98"/>
      <c r="C48" s="98"/>
      <c r="D48" s="98"/>
      <c r="E48" s="153">
        <v>4779</v>
      </c>
      <c r="F48" s="63"/>
      <c r="G48" s="83">
        <v>1569</v>
      </c>
    </row>
    <row r="49" spans="1:7" s="28" customFormat="1" ht="15">
      <c r="A49" s="98"/>
      <c r="B49" s="98"/>
      <c r="C49" s="98"/>
      <c r="D49" s="98"/>
      <c r="E49" s="220">
        <f>SUM(E46:E48)</f>
        <v>20068</v>
      </c>
      <c r="F49" s="63"/>
      <c r="G49" s="87">
        <f>SUM(G46:G48)</f>
        <v>16037</v>
      </c>
    </row>
    <row r="50" spans="1:7" s="28" customFormat="1" ht="15.75">
      <c r="A50" s="7" t="s">
        <v>75</v>
      </c>
      <c r="E50" s="205">
        <f>E43+E49</f>
        <v>49364</v>
      </c>
      <c r="F50" s="70"/>
      <c r="G50" s="106">
        <f>G43+G49</f>
        <v>37573</v>
      </c>
    </row>
    <row r="51" spans="1:7" s="28" customFormat="1" ht="16.5" thickBot="1">
      <c r="A51" s="99" t="s">
        <v>76</v>
      </c>
      <c r="B51" s="100"/>
      <c r="C51" s="100"/>
      <c r="D51" s="100"/>
      <c r="E51" s="221">
        <f>E40+E50</f>
        <v>687477</v>
      </c>
      <c r="F51" s="64"/>
      <c r="G51" s="84">
        <f>G40+G50</f>
        <v>633296</v>
      </c>
    </row>
    <row r="52" spans="1:12" s="5" customFormat="1" ht="20.25" customHeight="1" thickBot="1">
      <c r="A52" s="107" t="s">
        <v>142</v>
      </c>
      <c r="B52" s="108"/>
      <c r="C52" s="108"/>
      <c r="D52" s="108"/>
      <c r="E52" s="222">
        <f>E40/E36</f>
        <v>4.761859632103279</v>
      </c>
      <c r="F52" s="108"/>
      <c r="G52" s="109">
        <f>G40/G36</f>
        <v>4.44552815193463</v>
      </c>
      <c r="H52" s="4"/>
      <c r="I52" s="4"/>
      <c r="J52" s="4"/>
      <c r="K52" s="4"/>
      <c r="L52" s="4"/>
    </row>
    <row r="53" spans="1:12" s="5" customFormat="1" ht="6.75" customHeight="1">
      <c r="A53" s="3"/>
      <c r="B53" s="4"/>
      <c r="C53" s="4"/>
      <c r="D53" s="4"/>
      <c r="E53" s="88"/>
      <c r="F53" s="71"/>
      <c r="G53" s="88"/>
      <c r="H53" s="4"/>
      <c r="I53" s="4"/>
      <c r="J53" s="4"/>
      <c r="K53" s="4"/>
      <c r="L53" s="4"/>
    </row>
    <row r="54" spans="1:12" s="31" customFormat="1" ht="13.5" customHeight="1">
      <c r="A54" s="30" t="s">
        <v>129</v>
      </c>
      <c r="E54" s="128"/>
      <c r="F54" s="72"/>
      <c r="H54" s="78"/>
      <c r="J54" s="72"/>
      <c r="L54" s="80"/>
    </row>
    <row r="55" spans="1:20" s="31" customFormat="1" ht="13.5" customHeight="1">
      <c r="A55" s="30"/>
      <c r="E55" s="128"/>
      <c r="F55" s="72"/>
      <c r="H55" s="78"/>
      <c r="J55" s="72"/>
      <c r="L55" s="80"/>
      <c r="T55" s="31" t="s">
        <v>13</v>
      </c>
    </row>
    <row r="56" spans="1:12" s="31" customFormat="1" ht="13.5" customHeight="1">
      <c r="A56" s="30"/>
      <c r="E56" s="128"/>
      <c r="F56" s="72"/>
      <c r="H56" s="78"/>
      <c r="J56" s="72"/>
      <c r="L56" s="80"/>
    </row>
    <row r="57" spans="1:12" s="31" customFormat="1" ht="13.5" customHeight="1">
      <c r="A57" s="30"/>
      <c r="E57" s="128"/>
      <c r="F57" s="72"/>
      <c r="H57" s="78"/>
      <c r="J57" s="72"/>
      <c r="L57" s="80"/>
    </row>
    <row r="58" spans="1:12" s="31" customFormat="1" ht="13.5" customHeight="1">
      <c r="A58" s="30"/>
      <c r="E58" s="128"/>
      <c r="F58" s="72"/>
      <c r="H58" s="78"/>
      <c r="J58" s="72"/>
      <c r="L58" s="80"/>
    </row>
    <row r="59" spans="1:12" s="5" customFormat="1" ht="13.5" customHeight="1">
      <c r="A59" s="3"/>
      <c r="B59" s="4"/>
      <c r="C59" s="4"/>
      <c r="D59" s="4"/>
      <c r="E59" s="88"/>
      <c r="F59" s="71"/>
      <c r="G59" s="88"/>
      <c r="H59" s="4"/>
      <c r="I59" s="4"/>
      <c r="J59" s="4"/>
      <c r="K59" s="4"/>
      <c r="L59" s="4"/>
    </row>
    <row r="60" spans="1:12" s="5" customFormat="1" ht="15.75" customHeight="1">
      <c r="A60" s="3"/>
      <c r="B60" s="4"/>
      <c r="C60" s="4"/>
      <c r="D60" s="4"/>
      <c r="E60" s="88"/>
      <c r="F60" s="71"/>
      <c r="G60" s="88"/>
      <c r="H60" s="4"/>
      <c r="I60" s="4"/>
      <c r="J60" s="4"/>
      <c r="K60" s="4"/>
      <c r="L60" s="4"/>
    </row>
    <row r="61" spans="1:12" s="5" customFormat="1" ht="10.5" customHeight="1">
      <c r="A61" s="3"/>
      <c r="B61" s="4"/>
      <c r="C61" s="4"/>
      <c r="D61" s="4"/>
      <c r="E61" s="88"/>
      <c r="F61" s="71"/>
      <c r="G61" s="88"/>
      <c r="H61" s="4"/>
      <c r="I61" s="4"/>
      <c r="J61" s="4"/>
      <c r="K61" s="4"/>
      <c r="L61" s="4"/>
    </row>
    <row r="62" spans="1:12" s="5" customFormat="1" ht="15.75" customHeight="1">
      <c r="A62" s="3"/>
      <c r="B62" s="4"/>
      <c r="C62" s="4"/>
      <c r="D62" s="4"/>
      <c r="E62" s="88"/>
      <c r="F62" s="71"/>
      <c r="G62" s="88"/>
      <c r="H62" s="4"/>
      <c r="I62" s="4"/>
      <c r="J62" s="4"/>
      <c r="K62" s="4"/>
      <c r="L62" s="4"/>
    </row>
    <row r="63" spans="1:12" s="5" customFormat="1" ht="15.75" customHeight="1">
      <c r="A63" s="3"/>
      <c r="B63" s="4"/>
      <c r="C63" s="4"/>
      <c r="D63" s="4"/>
      <c r="E63" s="88"/>
      <c r="F63" s="71"/>
      <c r="G63" s="88"/>
      <c r="H63" s="4"/>
      <c r="I63" s="4"/>
      <c r="J63" s="4"/>
      <c r="K63" s="4"/>
      <c r="L63" s="4"/>
    </row>
  </sheetData>
  <sheetProtection/>
  <printOptions/>
  <pageMargins left="0.9055118110236221" right="0.35433070866141736" top="0.5118110236220472" bottom="0.31496062992125984" header="0.5118110236220472" footer="0.2755905511811024"/>
  <pageSetup firstPageNumber="2" useFirstPageNumber="1" horizontalDpi="600" verticalDpi="600" orientation="portrait" paperSize="9" scale="94" r:id="rId2"/>
  <headerFooter alignWithMargins="0">
    <oddFooter>&amp;C&amp;P</oddFooter>
  </headerFooter>
  <rowBreaks count="1" manualBreakCount="1">
    <brk id="61" max="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R55"/>
  <sheetViews>
    <sheetView view="pageBreakPreview" zoomScaleSheetLayoutView="100" zoomScalePageLayoutView="0" workbookViewId="0" topLeftCell="A19">
      <selection activeCell="M30" sqref="M30"/>
    </sheetView>
  </sheetViews>
  <sheetFormatPr defaultColWidth="9.140625" defaultRowHeight="12.75"/>
  <cols>
    <col min="1" max="1" width="32.7109375" style="40" customWidth="1"/>
    <col min="2" max="2" width="10.7109375" style="40" customWidth="1"/>
    <col min="3" max="3" width="1.1484375" style="40" customWidth="1"/>
    <col min="4" max="4" width="10.00390625" style="40" customWidth="1"/>
    <col min="5" max="5" width="1.1484375" style="40" customWidth="1"/>
    <col min="6" max="6" width="14.140625" style="40" customWidth="1"/>
    <col min="7" max="7" width="1.1484375" style="40" customWidth="1"/>
    <col min="8" max="8" width="15.140625" style="40" customWidth="1"/>
    <col min="9" max="9" width="1.1484375" style="40" customWidth="1"/>
    <col min="10" max="10" width="12.7109375" style="40" customWidth="1"/>
    <col min="11" max="16384" width="9.140625" style="40" customWidth="1"/>
  </cols>
  <sheetData>
    <row r="1" spans="1:10" s="147" customFormat="1" ht="19.5">
      <c r="A1" s="173" t="s">
        <v>78</v>
      </c>
      <c r="J1" s="140"/>
    </row>
    <row r="2" s="147" customFormat="1" ht="15" customHeight="1">
      <c r="A2" s="174" t="s">
        <v>1</v>
      </c>
    </row>
    <row r="3" ht="15.75">
      <c r="A3" s="39"/>
    </row>
    <row r="4" s="176" customFormat="1" ht="15.75" customHeight="1">
      <c r="A4" s="175" t="s">
        <v>158</v>
      </c>
    </row>
    <row r="5" spans="1:7" s="176" customFormat="1" ht="15" customHeight="1">
      <c r="A5" s="175" t="s">
        <v>249</v>
      </c>
      <c r="D5" s="177"/>
      <c r="E5" s="177"/>
      <c r="F5" s="177"/>
      <c r="G5" s="177"/>
    </row>
    <row r="6" spans="1:7" ht="13.5" customHeight="1">
      <c r="A6" s="39"/>
      <c r="D6" s="124"/>
      <c r="E6" s="124"/>
      <c r="F6" s="124"/>
      <c r="G6" s="124"/>
    </row>
    <row r="7" spans="1:10" s="180" customFormat="1" ht="14.25" customHeight="1">
      <c r="A7" s="178"/>
      <c r="B7" s="179"/>
      <c r="C7" s="179"/>
      <c r="D7" s="244" t="s">
        <v>77</v>
      </c>
      <c r="E7" s="244"/>
      <c r="F7" s="244"/>
      <c r="G7" s="244"/>
      <c r="H7" s="161" t="s">
        <v>32</v>
      </c>
      <c r="I7" s="161"/>
      <c r="J7" s="179"/>
    </row>
    <row r="8" spans="1:10" s="180" customFormat="1" ht="14.25" customHeight="1">
      <c r="A8" s="178"/>
      <c r="B8" s="161" t="s">
        <v>33</v>
      </c>
      <c r="C8" s="161"/>
      <c r="D8" s="161" t="s">
        <v>33</v>
      </c>
      <c r="E8" s="161"/>
      <c r="F8" s="161" t="s">
        <v>34</v>
      </c>
      <c r="G8" s="161"/>
      <c r="H8" s="161" t="s">
        <v>35</v>
      </c>
      <c r="I8" s="161"/>
      <c r="J8" s="161"/>
    </row>
    <row r="9" spans="1:10" s="180" customFormat="1" ht="14.25" customHeight="1">
      <c r="A9" s="178"/>
      <c r="B9" s="149" t="s">
        <v>36</v>
      </c>
      <c r="C9" s="161"/>
      <c r="D9" s="149" t="s">
        <v>37</v>
      </c>
      <c r="E9" s="161"/>
      <c r="F9" s="149" t="s">
        <v>38</v>
      </c>
      <c r="G9" s="161"/>
      <c r="H9" s="149" t="s">
        <v>243</v>
      </c>
      <c r="I9" s="161"/>
      <c r="J9" s="149" t="s">
        <v>39</v>
      </c>
    </row>
    <row r="10" spans="1:10" s="180" customFormat="1" ht="14.25" customHeight="1">
      <c r="A10" s="178"/>
      <c r="B10" s="161" t="s">
        <v>11</v>
      </c>
      <c r="C10" s="161"/>
      <c r="D10" s="161" t="s">
        <v>11</v>
      </c>
      <c r="E10" s="161"/>
      <c r="F10" s="161" t="s">
        <v>11</v>
      </c>
      <c r="G10" s="161"/>
      <c r="H10" s="161" t="s">
        <v>11</v>
      </c>
      <c r="I10" s="161"/>
      <c r="J10" s="161" t="s">
        <v>11</v>
      </c>
    </row>
    <row r="11" spans="1:7" ht="14.25" customHeight="1">
      <c r="A11" s="42"/>
      <c r="B11" s="44"/>
      <c r="C11" s="44"/>
      <c r="D11" s="161"/>
      <c r="E11" s="161"/>
      <c r="F11" s="161"/>
      <c r="G11" s="161"/>
    </row>
    <row r="12" spans="1:7" ht="14.25" customHeight="1">
      <c r="A12" s="85" t="s">
        <v>250</v>
      </c>
      <c r="B12" s="44"/>
      <c r="C12" s="44"/>
      <c r="D12" s="161"/>
      <c r="E12" s="161"/>
      <c r="F12" s="161"/>
      <c r="G12" s="161"/>
    </row>
    <row r="13" spans="1:10" ht="14.25" customHeight="1">
      <c r="A13" s="42" t="s">
        <v>251</v>
      </c>
      <c r="B13" s="96"/>
      <c r="C13" s="96"/>
      <c r="D13" s="181"/>
      <c r="E13" s="181"/>
      <c r="F13" s="181"/>
      <c r="G13" s="181"/>
      <c r="H13" s="170"/>
      <c r="I13" s="170"/>
      <c r="J13" s="170"/>
    </row>
    <row r="14" spans="1:10" ht="14.25" customHeight="1">
      <c r="A14" s="42"/>
      <c r="B14" s="96"/>
      <c r="C14" s="96"/>
      <c r="D14" s="181"/>
      <c r="E14" s="181"/>
      <c r="F14" s="181"/>
      <c r="G14" s="181"/>
      <c r="H14" s="170"/>
      <c r="I14" s="170"/>
      <c r="J14" s="170"/>
    </row>
    <row r="15" spans="1:10" ht="15" customHeight="1">
      <c r="A15" s="43" t="s">
        <v>216</v>
      </c>
      <c r="B15" s="73">
        <v>134005</v>
      </c>
      <c r="C15" s="73"/>
      <c r="D15" s="73">
        <v>6346</v>
      </c>
      <c r="E15" s="73"/>
      <c r="F15" s="73">
        <v>42486</v>
      </c>
      <c r="G15" s="73"/>
      <c r="H15" s="73">
        <v>412886</v>
      </c>
      <c r="I15" s="73"/>
      <c r="J15" s="73">
        <f>SUM(B15:H15)</f>
        <v>595723</v>
      </c>
    </row>
    <row r="16" spans="1:10" ht="15" customHeight="1">
      <c r="A16" s="44"/>
      <c r="B16" s="73"/>
      <c r="C16" s="73"/>
      <c r="D16" s="73"/>
      <c r="E16" s="73"/>
      <c r="F16" s="73"/>
      <c r="G16" s="73"/>
      <c r="H16" s="73"/>
      <c r="I16" s="73"/>
      <c r="J16" s="73"/>
    </row>
    <row r="17" spans="1:10" ht="15" customHeight="1">
      <c r="A17" s="44" t="s">
        <v>40</v>
      </c>
      <c r="B17" s="73"/>
      <c r="C17" s="73"/>
      <c r="D17" s="73"/>
      <c r="E17" s="73"/>
      <c r="F17" s="73"/>
      <c r="G17" s="73"/>
      <c r="H17" s="73"/>
      <c r="I17" s="73"/>
      <c r="J17" s="73"/>
    </row>
    <row r="18" spans="1:10" ht="15" customHeight="1">
      <c r="A18" s="44" t="s">
        <v>41</v>
      </c>
      <c r="B18" s="73">
        <v>0</v>
      </c>
      <c r="C18" s="73"/>
      <c r="D18" s="73">
        <v>0</v>
      </c>
      <c r="E18" s="73"/>
      <c r="F18" s="73">
        <v>-87</v>
      </c>
      <c r="G18" s="73"/>
      <c r="H18" s="73">
        <f>-F18</f>
        <v>87</v>
      </c>
      <c r="I18" s="73"/>
      <c r="J18" s="73">
        <f>SUM(B18:H18)</f>
        <v>0</v>
      </c>
    </row>
    <row r="19" spans="1:10" ht="15" customHeight="1">
      <c r="A19" s="44"/>
      <c r="B19" s="73"/>
      <c r="C19" s="73"/>
      <c r="D19" s="73"/>
      <c r="E19" s="73"/>
      <c r="F19" s="73"/>
      <c r="G19" s="73"/>
      <c r="H19" s="73"/>
      <c r="I19" s="73"/>
      <c r="J19" s="73"/>
    </row>
    <row r="20" spans="1:10" ht="15" customHeight="1">
      <c r="A20" s="44" t="s">
        <v>40</v>
      </c>
      <c r="B20" s="73"/>
      <c r="C20" s="73"/>
      <c r="D20" s="73"/>
      <c r="E20" s="73"/>
      <c r="F20" s="73"/>
      <c r="G20" s="73"/>
      <c r="H20" s="73"/>
      <c r="I20" s="73"/>
      <c r="J20" s="73"/>
    </row>
    <row r="21" spans="1:10" ht="15" customHeight="1">
      <c r="A21" s="44" t="s">
        <v>234</v>
      </c>
      <c r="B21" s="73">
        <v>0</v>
      </c>
      <c r="C21" s="73"/>
      <c r="D21" s="73">
        <v>0</v>
      </c>
      <c r="E21" s="73"/>
      <c r="F21" s="73">
        <v>-24</v>
      </c>
      <c r="G21" s="73"/>
      <c r="H21" s="73">
        <f>-F21</f>
        <v>24</v>
      </c>
      <c r="I21" s="73"/>
      <c r="J21" s="73">
        <f>SUM(B21:H21)</f>
        <v>0</v>
      </c>
    </row>
    <row r="22" spans="1:10" ht="15" customHeight="1">
      <c r="A22" s="44"/>
      <c r="B22" s="73"/>
      <c r="C22" s="73"/>
      <c r="D22" s="73"/>
      <c r="E22" s="73"/>
      <c r="F22" s="73"/>
      <c r="G22" s="73"/>
      <c r="H22" s="73"/>
      <c r="I22" s="73"/>
      <c r="J22" s="73"/>
    </row>
    <row r="23" spans="1:10" ht="15" customHeight="1" hidden="1">
      <c r="A23" s="44" t="s">
        <v>204</v>
      </c>
      <c r="B23" s="73"/>
      <c r="C23" s="73"/>
      <c r="D23" s="73"/>
      <c r="E23" s="73"/>
      <c r="F23" s="73"/>
      <c r="G23" s="73"/>
      <c r="H23" s="73"/>
      <c r="I23" s="73"/>
      <c r="J23" s="73"/>
    </row>
    <row r="24" spans="1:10" ht="15" customHeight="1" hidden="1">
      <c r="A24" s="44" t="s">
        <v>205</v>
      </c>
      <c r="B24" s="73"/>
      <c r="C24" s="73"/>
      <c r="D24" s="73"/>
      <c r="E24" s="73"/>
      <c r="F24" s="73"/>
      <c r="G24" s="73"/>
      <c r="H24" s="73"/>
      <c r="I24" s="73"/>
      <c r="J24" s="73"/>
    </row>
    <row r="25" spans="1:10" ht="15" customHeight="1" hidden="1">
      <c r="A25" s="44" t="s">
        <v>206</v>
      </c>
      <c r="B25" s="73">
        <v>0</v>
      </c>
      <c r="C25" s="73"/>
      <c r="D25" s="73">
        <v>0</v>
      </c>
      <c r="E25" s="73"/>
      <c r="F25" s="73">
        <v>0</v>
      </c>
      <c r="G25" s="73"/>
      <c r="H25" s="73">
        <v>0</v>
      </c>
      <c r="I25" s="73"/>
      <c r="J25" s="73">
        <f>SUM(B25:H25)</f>
        <v>0</v>
      </c>
    </row>
    <row r="26" spans="1:10" ht="15" customHeight="1" hidden="1">
      <c r="A26" s="44"/>
      <c r="B26" s="73"/>
      <c r="C26" s="73"/>
      <c r="D26" s="73"/>
      <c r="E26" s="73"/>
      <c r="F26" s="73"/>
      <c r="G26" s="73"/>
      <c r="H26" s="73"/>
      <c r="I26" s="73"/>
      <c r="J26" s="73"/>
    </row>
    <row r="27" spans="1:10" ht="15" customHeight="1">
      <c r="A27" s="44" t="s">
        <v>139</v>
      </c>
      <c r="B27" s="73">
        <v>0</v>
      </c>
      <c r="C27" s="73"/>
      <c r="D27" s="73">
        <v>0</v>
      </c>
      <c r="E27" s="73"/>
      <c r="F27" s="73">
        <v>0</v>
      </c>
      <c r="G27" s="73"/>
      <c r="H27" s="73">
        <f>'IS'!I25</f>
        <v>76762</v>
      </c>
      <c r="I27" s="73"/>
      <c r="J27" s="73">
        <f>SUM(B27:H27)</f>
        <v>76762</v>
      </c>
    </row>
    <row r="28" spans="1:10" ht="15" customHeight="1">
      <c r="A28" s="44"/>
      <c r="B28" s="73"/>
      <c r="C28" s="73"/>
      <c r="D28" s="73"/>
      <c r="E28" s="73"/>
      <c r="F28" s="73"/>
      <c r="G28" s="73"/>
      <c r="H28" s="73"/>
      <c r="I28" s="73"/>
      <c r="J28" s="73"/>
    </row>
    <row r="29" spans="1:10" ht="15" customHeight="1">
      <c r="A29" s="44" t="s">
        <v>199</v>
      </c>
      <c r="B29" s="73">
        <v>0</v>
      </c>
      <c r="C29" s="73"/>
      <c r="D29" s="73">
        <v>0</v>
      </c>
      <c r="E29" s="73"/>
      <c r="F29" s="73">
        <v>0</v>
      </c>
      <c r="G29" s="73"/>
      <c r="H29" s="73">
        <v>-34372</v>
      </c>
      <c r="I29" s="73"/>
      <c r="J29" s="73">
        <f>SUM(B29:H29)</f>
        <v>-34372</v>
      </c>
    </row>
    <row r="30" spans="1:10" ht="15" customHeight="1">
      <c r="A30" s="44"/>
      <c r="B30" s="73"/>
      <c r="C30" s="73"/>
      <c r="D30" s="73"/>
      <c r="E30" s="73"/>
      <c r="F30" s="73"/>
      <c r="G30" s="73"/>
      <c r="H30" s="73"/>
      <c r="I30" s="73"/>
      <c r="J30" s="73"/>
    </row>
    <row r="31" spans="1:10" ht="33.75" customHeight="1" thickBot="1">
      <c r="A31" s="190" t="s">
        <v>252</v>
      </c>
      <c r="B31" s="191">
        <f>SUM(B15:B29)</f>
        <v>134005</v>
      </c>
      <c r="C31" s="191"/>
      <c r="D31" s="191">
        <f>SUM(D15:D29)</f>
        <v>6346</v>
      </c>
      <c r="E31" s="191"/>
      <c r="F31" s="191">
        <f>SUM(F15:F29)</f>
        <v>42375</v>
      </c>
      <c r="G31" s="191"/>
      <c r="H31" s="191">
        <f>SUM(H15:H29)</f>
        <v>455387</v>
      </c>
      <c r="I31" s="191"/>
      <c r="J31" s="191">
        <f>SUM(J15:J29)</f>
        <v>638113</v>
      </c>
    </row>
    <row r="32" spans="1:7" ht="14.25" customHeight="1" thickTop="1">
      <c r="A32" s="42"/>
      <c r="B32" s="44"/>
      <c r="C32" s="44"/>
      <c r="D32" s="161"/>
      <c r="E32" s="161"/>
      <c r="F32" s="161"/>
      <c r="G32" s="161"/>
    </row>
    <row r="33" spans="1:7" ht="13.5" customHeight="1">
      <c r="A33" s="42"/>
      <c r="B33" s="44"/>
      <c r="C33" s="44"/>
      <c r="D33" s="161"/>
      <c r="E33" s="161"/>
      <c r="F33" s="161"/>
      <c r="G33" s="161"/>
    </row>
    <row r="34" spans="1:7" ht="18" customHeight="1">
      <c r="A34" s="85" t="s">
        <v>253</v>
      </c>
      <c r="B34" s="44"/>
      <c r="C34" s="44"/>
      <c r="D34" s="161"/>
      <c r="E34" s="161"/>
      <c r="F34" s="161"/>
      <c r="G34" s="161"/>
    </row>
    <row r="35" spans="1:7" ht="15" customHeight="1">
      <c r="A35" s="42"/>
      <c r="B35" s="44"/>
      <c r="C35" s="44"/>
      <c r="D35" s="161"/>
      <c r="E35" s="161"/>
      <c r="F35" s="161"/>
      <c r="G35" s="161"/>
    </row>
    <row r="36" spans="1:10" ht="15" customHeight="1">
      <c r="A36" s="43" t="s">
        <v>138</v>
      </c>
      <c r="B36" s="73">
        <v>134005</v>
      </c>
      <c r="C36" s="73"/>
      <c r="D36" s="73">
        <v>6346</v>
      </c>
      <c r="E36" s="73"/>
      <c r="F36" s="73">
        <v>41129</v>
      </c>
      <c r="G36" s="73"/>
      <c r="H36" s="73">
        <v>374430</v>
      </c>
      <c r="I36" s="73"/>
      <c r="J36" s="73">
        <f>SUM(B36:H36)</f>
        <v>555910</v>
      </c>
    </row>
    <row r="37" spans="1:10" ht="15" customHeight="1">
      <c r="A37" s="44"/>
      <c r="B37" s="73"/>
      <c r="C37" s="73"/>
      <c r="D37" s="73"/>
      <c r="E37" s="73"/>
      <c r="F37" s="73"/>
      <c r="G37" s="73"/>
      <c r="H37" s="73"/>
      <c r="I37" s="73"/>
      <c r="J37" s="73"/>
    </row>
    <row r="38" spans="1:10" ht="15" customHeight="1">
      <c r="A38" s="44" t="s">
        <v>40</v>
      </c>
      <c r="B38" s="73"/>
      <c r="C38" s="73"/>
      <c r="D38" s="73"/>
      <c r="E38" s="73"/>
      <c r="F38" s="73"/>
      <c r="G38" s="73"/>
      <c r="H38" s="73"/>
      <c r="I38" s="73"/>
      <c r="J38" s="73"/>
    </row>
    <row r="39" spans="1:10" ht="15" customHeight="1">
      <c r="A39" s="44" t="s">
        <v>41</v>
      </c>
      <c r="B39" s="73">
        <v>0</v>
      </c>
      <c r="C39" s="73"/>
      <c r="D39" s="73">
        <v>0</v>
      </c>
      <c r="E39" s="73"/>
      <c r="F39" s="73">
        <v>-83</v>
      </c>
      <c r="G39" s="73"/>
      <c r="H39" s="73">
        <f>-F39</f>
        <v>83</v>
      </c>
      <c r="I39" s="73"/>
      <c r="J39" s="73">
        <f>SUM(B39:H39)</f>
        <v>0</v>
      </c>
    </row>
    <row r="40" spans="1:10" ht="15" customHeight="1">
      <c r="A40" s="44"/>
      <c r="B40" s="73"/>
      <c r="C40" s="73"/>
      <c r="D40" s="73"/>
      <c r="E40" s="73"/>
      <c r="F40" s="73"/>
      <c r="G40" s="73"/>
      <c r="H40" s="73"/>
      <c r="I40" s="73"/>
      <c r="J40" s="73"/>
    </row>
    <row r="41" spans="1:10" ht="15" customHeight="1">
      <c r="A41" s="44" t="s">
        <v>139</v>
      </c>
      <c r="B41" s="73">
        <v>0</v>
      </c>
      <c r="C41" s="73"/>
      <c r="D41" s="73">
        <v>0</v>
      </c>
      <c r="E41" s="73"/>
      <c r="F41" s="73">
        <v>0</v>
      </c>
      <c r="G41" s="73"/>
      <c r="H41" s="73">
        <f>'IS'!K25</f>
        <v>39132</v>
      </c>
      <c r="I41" s="73"/>
      <c r="J41" s="73">
        <f>SUM(B41:H41)</f>
        <v>39132</v>
      </c>
    </row>
    <row r="42" spans="1:10" ht="15" customHeight="1">
      <c r="A42" s="44"/>
      <c r="B42" s="73"/>
      <c r="C42" s="73"/>
      <c r="D42" s="73"/>
      <c r="E42" s="73"/>
      <c r="F42" s="73"/>
      <c r="G42" s="73"/>
      <c r="H42" s="73"/>
      <c r="I42" s="73"/>
      <c r="J42" s="73"/>
    </row>
    <row r="43" spans="1:10" ht="15" customHeight="1">
      <c r="A43" s="44" t="s">
        <v>199</v>
      </c>
      <c r="B43" s="73">
        <v>0</v>
      </c>
      <c r="C43" s="73"/>
      <c r="D43" s="73">
        <v>0</v>
      </c>
      <c r="E43" s="73"/>
      <c r="F43" s="73">
        <v>0</v>
      </c>
      <c r="G43" s="73"/>
      <c r="H43" s="73">
        <v>-13588</v>
      </c>
      <c r="I43" s="73"/>
      <c r="J43" s="73">
        <f>SUM(B43:H43)</f>
        <v>-13588</v>
      </c>
    </row>
    <row r="44" spans="1:10" ht="15" customHeight="1">
      <c r="A44" s="44"/>
      <c r="B44" s="73"/>
      <c r="C44" s="73"/>
      <c r="D44" s="73"/>
      <c r="E44" s="73"/>
      <c r="F44" s="73"/>
      <c r="G44" s="73"/>
      <c r="H44" s="73"/>
      <c r="I44" s="73"/>
      <c r="J44" s="73"/>
    </row>
    <row r="45" spans="1:10" ht="33.75" customHeight="1" thickBot="1">
      <c r="A45" s="192" t="s">
        <v>254</v>
      </c>
      <c r="B45" s="191">
        <f>SUM(B36:B44)</f>
        <v>134005</v>
      </c>
      <c r="C45" s="191"/>
      <c r="D45" s="191">
        <f aca="true" t="shared" si="0" ref="D45:J45">SUM(D36:D44)</f>
        <v>6346</v>
      </c>
      <c r="E45" s="191"/>
      <c r="F45" s="191">
        <f t="shared" si="0"/>
        <v>41046</v>
      </c>
      <c r="G45" s="191"/>
      <c r="H45" s="191">
        <f t="shared" si="0"/>
        <v>400057</v>
      </c>
      <c r="I45" s="191"/>
      <c r="J45" s="191">
        <f t="shared" si="0"/>
        <v>581454</v>
      </c>
    </row>
    <row r="46" spans="1:10" ht="9" customHeight="1" thickTop="1">
      <c r="A46" s="44"/>
      <c r="B46" s="36"/>
      <c r="C46" s="36"/>
      <c r="D46" s="36"/>
      <c r="E46" s="36"/>
      <c r="F46" s="36"/>
      <c r="G46" s="36"/>
      <c r="H46" s="36"/>
      <c r="I46" s="36"/>
      <c r="J46" s="36"/>
    </row>
    <row r="47" spans="8:15" s="86" customFormat="1" ht="3.75" customHeight="1">
      <c r="H47" s="182"/>
      <c r="I47" s="182"/>
      <c r="K47" s="183"/>
      <c r="M47" s="182"/>
      <c r="O47" s="184"/>
    </row>
    <row r="48" spans="1:15" s="128" customFormat="1" ht="13.5" customHeight="1">
      <c r="A48" s="127"/>
      <c r="H48" s="185"/>
      <c r="I48" s="185"/>
      <c r="K48" s="136"/>
      <c r="M48" s="185"/>
      <c r="O48" s="186"/>
    </row>
    <row r="49" spans="1:14" s="188" customFormat="1" ht="14.25" customHeight="1">
      <c r="A49" s="187"/>
      <c r="B49" s="88"/>
      <c r="C49" s="88"/>
      <c r="D49" s="88"/>
      <c r="E49" s="88"/>
      <c r="F49" s="88"/>
      <c r="G49" s="88"/>
      <c r="H49" s="88"/>
      <c r="I49" s="88"/>
      <c r="J49" s="88"/>
      <c r="K49" s="88"/>
      <c r="L49" s="88"/>
      <c r="M49" s="88"/>
      <c r="N49" s="88"/>
    </row>
    <row r="50" spans="1:18" s="188" customFormat="1" ht="14.25" customHeight="1">
      <c r="A50" s="187"/>
      <c r="B50" s="88"/>
      <c r="C50" s="88"/>
      <c r="D50" s="88"/>
      <c r="E50" s="88"/>
      <c r="F50" s="88"/>
      <c r="G50" s="88"/>
      <c r="H50" s="88"/>
      <c r="I50" s="88"/>
      <c r="J50" s="88"/>
      <c r="K50" s="88"/>
      <c r="L50" s="88"/>
      <c r="M50" s="88"/>
      <c r="N50" s="88"/>
      <c r="R50" s="188" t="s">
        <v>13</v>
      </c>
    </row>
    <row r="51" spans="1:14" s="188" customFormat="1" ht="14.25" customHeight="1">
      <c r="A51" s="187"/>
      <c r="B51" s="88"/>
      <c r="C51" s="88"/>
      <c r="D51" s="88"/>
      <c r="E51" s="88"/>
      <c r="F51" s="88"/>
      <c r="G51" s="88"/>
      <c r="H51" s="88"/>
      <c r="I51" s="88"/>
      <c r="J51" s="88"/>
      <c r="K51" s="88"/>
      <c r="L51" s="88"/>
      <c r="M51" s="88"/>
      <c r="N51" s="88"/>
    </row>
    <row r="52" spans="1:14" s="188" customFormat="1" ht="1.5" customHeight="1">
      <c r="A52" s="187"/>
      <c r="B52" s="88"/>
      <c r="C52" s="88"/>
      <c r="D52" s="88"/>
      <c r="E52" s="88"/>
      <c r="F52" s="88"/>
      <c r="G52" s="88"/>
      <c r="H52" s="88"/>
      <c r="I52" s="88"/>
      <c r="J52" s="88"/>
      <c r="K52" s="88"/>
      <c r="L52" s="88"/>
      <c r="M52" s="88"/>
      <c r="N52" s="88"/>
    </row>
    <row r="53" spans="2:7" ht="9.75" customHeight="1">
      <c r="B53" s="44"/>
      <c r="C53" s="44"/>
      <c r="D53" s="135"/>
      <c r="E53" s="135"/>
      <c r="F53" s="135"/>
      <c r="G53" s="135"/>
    </row>
    <row r="54" spans="1:10" ht="16.5" customHeight="1">
      <c r="A54" s="245"/>
      <c r="B54" s="246"/>
      <c r="C54" s="246"/>
      <c r="D54" s="246"/>
      <c r="E54" s="246"/>
      <c r="F54" s="246"/>
      <c r="G54" s="246"/>
      <c r="H54" s="246"/>
      <c r="I54" s="246"/>
      <c r="J54" s="246"/>
    </row>
    <row r="55" spans="2:7" ht="12.75" customHeight="1">
      <c r="B55" s="44"/>
      <c r="C55" s="44"/>
      <c r="D55" s="135"/>
      <c r="E55" s="135"/>
      <c r="F55" s="135"/>
      <c r="G55" s="135"/>
    </row>
  </sheetData>
  <sheetProtection/>
  <mergeCells count="2">
    <mergeCell ref="D7:G7"/>
    <mergeCell ref="A54:J54"/>
  </mergeCells>
  <printOptions/>
  <pageMargins left="0.7086614173228347" right="0.2362204724409449" top="0.3937007874015748" bottom="0.4330708661417323" header="0.5118110236220472" footer="0.5118110236220472"/>
  <pageSetup firstPageNumber="3" useFirstPageNumber="1" fitToHeight="1" fitToWidth="1" horizontalDpi="600" verticalDpi="600" orientation="portrait" paperSize="9" scale="95" r:id="rId2"/>
  <headerFooter alignWithMargins="0">
    <oddFooter>&amp;C&amp;P</oddFoot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R83"/>
  <sheetViews>
    <sheetView view="pageBreakPreview" zoomScaleSheetLayoutView="100" zoomScalePageLayoutView="0" workbookViewId="0" topLeftCell="A6">
      <selection activeCell="D42" sqref="D42"/>
    </sheetView>
  </sheetViews>
  <sheetFormatPr defaultColWidth="9.140625" defaultRowHeight="12.75"/>
  <cols>
    <col min="1" max="1" width="3.140625" style="13" customWidth="1"/>
    <col min="2" max="3" width="4.7109375" style="13" customWidth="1"/>
    <col min="4" max="4" width="63.00390625" style="13" customWidth="1"/>
    <col min="5" max="5" width="3.00390625" style="10" customWidth="1"/>
    <col min="6" max="6" width="13.57421875" style="156" customWidth="1"/>
    <col min="7" max="7" width="2.57421875" style="75" customWidth="1"/>
    <col min="8" max="8" width="17.8515625" style="129" customWidth="1"/>
    <col min="9" max="9" width="1.7109375" style="10" customWidth="1"/>
    <col min="10" max="16384" width="9.140625" style="10" customWidth="1"/>
  </cols>
  <sheetData>
    <row r="1" spans="1:8" s="144" customFormat="1" ht="19.5">
      <c r="A1" s="18" t="s">
        <v>78</v>
      </c>
      <c r="B1" s="145"/>
      <c r="C1" s="145"/>
      <c r="D1" s="145"/>
      <c r="F1" s="147"/>
      <c r="G1" s="155"/>
      <c r="H1" s="140"/>
    </row>
    <row r="2" spans="1:8" s="144" customFormat="1" ht="15" customHeight="1">
      <c r="A2" s="17" t="s">
        <v>1</v>
      </c>
      <c r="B2" s="145"/>
      <c r="C2" s="145"/>
      <c r="D2" s="145"/>
      <c r="F2" s="147"/>
      <c r="G2" s="155"/>
      <c r="H2" s="147"/>
    </row>
    <row r="3" spans="1:7" ht="9" customHeight="1">
      <c r="A3" s="19"/>
      <c r="G3" s="157"/>
    </row>
    <row r="4" spans="1:8" ht="16.5">
      <c r="A4" s="97" t="s">
        <v>144</v>
      </c>
      <c r="B4" s="12"/>
      <c r="C4" s="12"/>
      <c r="D4" s="12"/>
      <c r="E4" s="11"/>
      <c r="F4" s="158"/>
      <c r="G4" s="159"/>
      <c r="H4" s="130"/>
    </row>
    <row r="5" spans="1:8" ht="15.75" customHeight="1">
      <c r="A5" s="97" t="s">
        <v>249</v>
      </c>
      <c r="B5" s="12"/>
      <c r="C5" s="12"/>
      <c r="D5" s="12"/>
      <c r="E5" s="11"/>
      <c r="F5" s="160"/>
      <c r="G5" s="148"/>
      <c r="H5" s="131"/>
    </row>
    <row r="6" spans="1:8" ht="18" customHeight="1">
      <c r="A6" s="20"/>
      <c r="B6" s="12"/>
      <c r="C6" s="12"/>
      <c r="D6" s="12"/>
      <c r="E6" s="11"/>
      <c r="F6" s="132" t="s">
        <v>217</v>
      </c>
      <c r="G6" s="148"/>
      <c r="H6" s="132" t="s">
        <v>168</v>
      </c>
    </row>
    <row r="7" spans="1:8" s="24" customFormat="1" ht="14.25" customHeight="1">
      <c r="A7" s="45"/>
      <c r="B7" s="26"/>
      <c r="C7" s="26"/>
      <c r="D7" s="26"/>
      <c r="F7" s="133" t="s">
        <v>255</v>
      </c>
      <c r="G7" s="161"/>
      <c r="H7" s="133" t="str">
        <f>F7</f>
        <v>9 MONTHS</v>
      </c>
    </row>
    <row r="8" spans="1:8" s="24" customFormat="1" ht="14.25" customHeight="1">
      <c r="A8" s="45"/>
      <c r="B8" s="26"/>
      <c r="C8" s="26"/>
      <c r="D8" s="26"/>
      <c r="F8" s="133" t="s">
        <v>169</v>
      </c>
      <c r="G8" s="161"/>
      <c r="H8" s="133" t="s">
        <v>169</v>
      </c>
    </row>
    <row r="9" spans="1:8" s="24" customFormat="1" ht="14.25" customHeight="1">
      <c r="A9" s="26"/>
      <c r="B9" s="26"/>
      <c r="C9" s="26"/>
      <c r="D9" s="26"/>
      <c r="E9" s="103"/>
      <c r="F9" s="162" t="s">
        <v>256</v>
      </c>
      <c r="G9" s="163"/>
      <c r="H9" s="110" t="s">
        <v>257</v>
      </c>
    </row>
    <row r="10" spans="1:8" s="24" customFormat="1" ht="14.25" customHeight="1">
      <c r="A10" s="26"/>
      <c r="B10" s="26"/>
      <c r="C10" s="26"/>
      <c r="D10" s="26"/>
      <c r="E10" s="26"/>
      <c r="F10" s="133" t="s">
        <v>11</v>
      </c>
      <c r="G10" s="161"/>
      <c r="H10" s="133" t="s">
        <v>11</v>
      </c>
    </row>
    <row r="11" spans="1:8" s="24" customFormat="1" ht="12" customHeight="1">
      <c r="A11" s="26"/>
      <c r="B11" s="26"/>
      <c r="C11" s="26"/>
      <c r="D11" s="26"/>
      <c r="E11" s="26"/>
      <c r="F11" s="133"/>
      <c r="G11" s="161"/>
      <c r="H11" s="133" t="s">
        <v>12</v>
      </c>
    </row>
    <row r="12" spans="1:8" s="24" customFormat="1" ht="14.25" customHeight="1">
      <c r="A12" s="46" t="s">
        <v>42</v>
      </c>
      <c r="B12" s="26"/>
      <c r="C12" s="26"/>
      <c r="D12" s="26"/>
      <c r="E12" s="26"/>
      <c r="F12" s="154"/>
      <c r="G12" s="36"/>
      <c r="H12" s="134"/>
    </row>
    <row r="13" spans="1:9" s="24" customFormat="1" ht="14.25" customHeight="1">
      <c r="A13" s="26" t="s">
        <v>136</v>
      </c>
      <c r="B13" s="26"/>
      <c r="C13" s="26"/>
      <c r="D13" s="26"/>
      <c r="E13" s="26"/>
      <c r="F13" s="51">
        <f>'IS'!I23</f>
        <v>92547</v>
      </c>
      <c r="G13" s="51"/>
      <c r="H13" s="49">
        <f>'IS'!K23</f>
        <v>47255</v>
      </c>
      <c r="I13" s="89"/>
    </row>
    <row r="14" spans="1:8" s="24" customFormat="1" ht="2.25" customHeight="1">
      <c r="A14" s="26"/>
      <c r="B14" s="26"/>
      <c r="C14" s="26"/>
      <c r="D14" s="26"/>
      <c r="E14" s="26"/>
      <c r="F14" s="51"/>
      <c r="G14" s="51"/>
      <c r="H14" s="49"/>
    </row>
    <row r="15" spans="1:8" s="24" customFormat="1" ht="14.25" customHeight="1">
      <c r="A15" s="26" t="s">
        <v>43</v>
      </c>
      <c r="B15" s="26"/>
      <c r="C15" s="26"/>
      <c r="D15" s="26"/>
      <c r="E15" s="26"/>
      <c r="F15" s="51"/>
      <c r="G15" s="51"/>
      <c r="H15" s="49"/>
    </row>
    <row r="16" spans="1:9" s="24" customFormat="1" ht="14.25" customHeight="1">
      <c r="A16" s="26"/>
      <c r="B16" s="26" t="s">
        <v>221</v>
      </c>
      <c r="C16" s="26"/>
      <c r="D16" s="26"/>
      <c r="E16" s="26"/>
      <c r="F16" s="51">
        <v>1069</v>
      </c>
      <c r="G16" s="51"/>
      <c r="H16" s="235">
        <v>1151</v>
      </c>
      <c r="I16" s="90"/>
    </row>
    <row r="17" spans="1:9" s="24" customFormat="1" ht="14.25" customHeight="1">
      <c r="A17" s="26"/>
      <c r="B17" s="26" t="s">
        <v>44</v>
      </c>
      <c r="C17" s="26"/>
      <c r="D17" s="26"/>
      <c r="E17" s="26"/>
      <c r="F17" s="51">
        <v>2911</v>
      </c>
      <c r="G17" s="51"/>
      <c r="H17" s="234">
        <f>3495-H16</f>
        <v>2344</v>
      </c>
      <c r="I17" s="90"/>
    </row>
    <row r="18" spans="1:8" s="24" customFormat="1" ht="14.25" customHeight="1">
      <c r="A18" s="26"/>
      <c r="B18" s="26" t="s">
        <v>218</v>
      </c>
      <c r="C18" s="26"/>
      <c r="D18" s="26"/>
      <c r="E18" s="26"/>
      <c r="F18" s="51">
        <v>-586</v>
      </c>
      <c r="G18" s="51"/>
      <c r="H18" s="51">
        <v>-904</v>
      </c>
    </row>
    <row r="19" spans="1:8" s="24" customFormat="1" ht="14.25" customHeight="1" hidden="1">
      <c r="A19" s="26"/>
      <c r="B19" s="26" t="s">
        <v>45</v>
      </c>
      <c r="C19" s="26"/>
      <c r="D19" s="26"/>
      <c r="E19" s="26"/>
      <c r="F19" s="51">
        <v>0</v>
      </c>
      <c r="G19" s="51"/>
      <c r="H19" s="51">
        <v>0</v>
      </c>
    </row>
    <row r="20" spans="1:8" s="24" customFormat="1" ht="14.25" customHeight="1">
      <c r="A20" s="26"/>
      <c r="B20" s="26" t="s">
        <v>45</v>
      </c>
      <c r="C20" s="26"/>
      <c r="D20" s="26"/>
      <c r="E20" s="26"/>
      <c r="F20" s="51">
        <v>0</v>
      </c>
      <c r="G20" s="51"/>
      <c r="H20" s="51">
        <v>-6793</v>
      </c>
    </row>
    <row r="21" spans="1:8" s="24" customFormat="1" ht="14.25" customHeight="1">
      <c r="A21" s="26"/>
      <c r="B21" s="26" t="s">
        <v>46</v>
      </c>
      <c r="C21" s="26"/>
      <c r="D21" s="26"/>
      <c r="E21" s="26"/>
      <c r="F21" s="51">
        <v>-301</v>
      </c>
      <c r="G21" s="51"/>
      <c r="H21" s="51">
        <v>-68</v>
      </c>
    </row>
    <row r="22" spans="1:8" s="24" customFormat="1" ht="14.25" customHeight="1">
      <c r="A22" s="26"/>
      <c r="B22" s="26" t="s">
        <v>47</v>
      </c>
      <c r="C22" s="26"/>
      <c r="D22" s="26"/>
      <c r="E22" s="26"/>
      <c r="F22" s="51">
        <v>70</v>
      </c>
      <c r="G22" s="51"/>
      <c r="H22" s="51">
        <v>48</v>
      </c>
    </row>
    <row r="23" spans="1:8" s="24" customFormat="1" ht="14.25" customHeight="1" hidden="1">
      <c r="A23" s="26"/>
      <c r="B23" s="26" t="s">
        <v>219</v>
      </c>
      <c r="C23" s="26"/>
      <c r="D23" s="26"/>
      <c r="E23" s="26"/>
      <c r="F23" s="51">
        <v>0</v>
      </c>
      <c r="G23" s="51"/>
      <c r="H23" s="51">
        <v>0</v>
      </c>
    </row>
    <row r="24" spans="1:8" s="24" customFormat="1" ht="14.25" customHeight="1">
      <c r="A24" s="26"/>
      <c r="B24" s="26" t="s">
        <v>213</v>
      </c>
      <c r="C24" s="26"/>
      <c r="D24" s="26"/>
      <c r="E24" s="26"/>
      <c r="F24" s="51">
        <v>-500</v>
      </c>
      <c r="G24" s="51"/>
      <c r="H24" s="51">
        <v>0</v>
      </c>
    </row>
    <row r="25" spans="1:8" s="24" customFormat="1" ht="14.25" customHeight="1" hidden="1">
      <c r="A25" s="26"/>
      <c r="B25" s="26" t="s">
        <v>214</v>
      </c>
      <c r="C25" s="26"/>
      <c r="D25" s="26"/>
      <c r="E25" s="26"/>
      <c r="F25" s="51">
        <v>0</v>
      </c>
      <c r="G25" s="51"/>
      <c r="H25" s="51">
        <v>0</v>
      </c>
    </row>
    <row r="26" spans="1:8" s="24" customFormat="1" ht="14.25" customHeight="1">
      <c r="A26" s="26"/>
      <c r="B26" s="26" t="s">
        <v>200</v>
      </c>
      <c r="C26" s="26"/>
      <c r="D26" s="26"/>
      <c r="E26" s="26"/>
      <c r="F26" s="51">
        <v>-1878</v>
      </c>
      <c r="G26" s="51"/>
      <c r="H26" s="51">
        <v>-1444</v>
      </c>
    </row>
    <row r="27" spans="1:8" s="24" customFormat="1" ht="14.25" customHeight="1">
      <c r="A27" s="26"/>
      <c r="B27" s="26" t="s">
        <v>48</v>
      </c>
      <c r="C27" s="26"/>
      <c r="D27" s="26"/>
      <c r="E27" s="26"/>
      <c r="F27" s="51">
        <v>-4300</v>
      </c>
      <c r="G27" s="51"/>
      <c r="H27" s="51">
        <v>-1911</v>
      </c>
    </row>
    <row r="28" spans="1:9" s="24" customFormat="1" ht="14.25" customHeight="1">
      <c r="A28" s="111"/>
      <c r="B28" s="111" t="s">
        <v>135</v>
      </c>
      <c r="C28" s="111"/>
      <c r="D28" s="111"/>
      <c r="E28" s="111"/>
      <c r="F28" s="164">
        <f>-'IS'!I22</f>
        <v>-6865</v>
      </c>
      <c r="G28" s="164"/>
      <c r="H28" s="164">
        <f>-'IS'!K22</f>
        <v>-7163</v>
      </c>
      <c r="I28" s="90"/>
    </row>
    <row r="29" spans="1:8" s="24" customFormat="1" ht="14.25" customHeight="1">
      <c r="A29" s="46" t="s">
        <v>49</v>
      </c>
      <c r="B29" s="27"/>
      <c r="C29" s="26"/>
      <c r="D29" s="26"/>
      <c r="E29" s="26"/>
      <c r="F29" s="51">
        <f>SUM(F13:F28)</f>
        <v>82167</v>
      </c>
      <c r="G29" s="51"/>
      <c r="H29" s="51">
        <f>SUM(H13:H28)</f>
        <v>32515</v>
      </c>
    </row>
    <row r="30" spans="1:8" s="24" customFormat="1" ht="14.25" customHeight="1">
      <c r="A30" s="26"/>
      <c r="B30" s="27" t="s">
        <v>236</v>
      </c>
      <c r="C30" s="27"/>
      <c r="D30" s="27"/>
      <c r="E30" s="26"/>
      <c r="F30" s="51">
        <f>'BS'!G25-'BS'!E25</f>
        <v>-10128</v>
      </c>
      <c r="G30" s="48"/>
      <c r="H30" s="51">
        <v>-1047</v>
      </c>
    </row>
    <row r="31" spans="1:8" s="24" customFormat="1" ht="14.25" customHeight="1">
      <c r="A31" s="26"/>
      <c r="B31" s="27" t="s">
        <v>237</v>
      </c>
      <c r="C31" s="27"/>
      <c r="D31" s="27"/>
      <c r="E31" s="26"/>
      <c r="F31" s="51">
        <v>-7888</v>
      </c>
      <c r="G31" s="48"/>
      <c r="H31" s="51">
        <v>-7010</v>
      </c>
    </row>
    <row r="32" spans="1:8" s="24" customFormat="1" ht="14.25" customHeight="1">
      <c r="A32" s="111"/>
      <c r="B32" s="117" t="s">
        <v>261</v>
      </c>
      <c r="C32" s="117"/>
      <c r="D32" s="117"/>
      <c r="E32" s="111"/>
      <c r="F32" s="164">
        <v>821</v>
      </c>
      <c r="G32" s="193"/>
      <c r="H32" s="164">
        <v>-43</v>
      </c>
    </row>
    <row r="33" spans="1:8" s="24" customFormat="1" ht="14.25" customHeight="1">
      <c r="A33" s="46" t="s">
        <v>50</v>
      </c>
      <c r="B33" s="26"/>
      <c r="C33" s="26"/>
      <c r="D33" s="26"/>
      <c r="E33" s="26"/>
      <c r="F33" s="51">
        <f>SUM(F29:F32)</f>
        <v>64972</v>
      </c>
      <c r="G33" s="48"/>
      <c r="H33" s="51">
        <f>SUM(H29:H32)</f>
        <v>24415</v>
      </c>
    </row>
    <row r="34" spans="1:8" s="24" customFormat="1" ht="14.25" customHeight="1">
      <c r="A34" s="26"/>
      <c r="B34" s="26" t="s">
        <v>51</v>
      </c>
      <c r="C34" s="26"/>
      <c r="D34" s="26"/>
      <c r="E34" s="26"/>
      <c r="F34" s="51">
        <v>4851</v>
      </c>
      <c r="G34" s="48"/>
      <c r="H34" s="51">
        <v>4229</v>
      </c>
    </row>
    <row r="35" spans="1:8" s="24" customFormat="1" ht="14.25" customHeight="1">
      <c r="A35" s="26"/>
      <c r="B35" s="26" t="s">
        <v>52</v>
      </c>
      <c r="C35" s="26"/>
      <c r="D35" s="26"/>
      <c r="E35" s="26"/>
      <c r="F35" s="51">
        <v>1153</v>
      </c>
      <c r="G35" s="48"/>
      <c r="H35" s="51">
        <v>1186</v>
      </c>
    </row>
    <row r="36" spans="1:8" s="24" customFormat="1" ht="14.25" customHeight="1">
      <c r="A36" s="26"/>
      <c r="B36" s="26" t="s">
        <v>53</v>
      </c>
      <c r="C36" s="26"/>
      <c r="D36" s="26"/>
      <c r="E36" s="26"/>
      <c r="F36" s="51">
        <v>3531</v>
      </c>
      <c r="G36" s="48"/>
      <c r="H36" s="51">
        <v>1885</v>
      </c>
    </row>
    <row r="37" spans="1:8" s="24" customFormat="1" ht="14.25" customHeight="1">
      <c r="A37" s="26"/>
      <c r="B37" s="26" t="s">
        <v>54</v>
      </c>
      <c r="C37" s="26"/>
      <c r="D37" s="26"/>
      <c r="E37" s="26"/>
      <c r="F37" s="51">
        <v>-4486</v>
      </c>
      <c r="G37" s="48"/>
      <c r="H37" s="51">
        <v>-2392</v>
      </c>
    </row>
    <row r="38" spans="1:8" s="24" customFormat="1" ht="14.25" customHeight="1" hidden="1">
      <c r="A38" s="26"/>
      <c r="B38" s="26" t="s">
        <v>211</v>
      </c>
      <c r="C38" s="26"/>
      <c r="D38" s="26"/>
      <c r="E38" s="26"/>
      <c r="F38" s="51">
        <v>0</v>
      </c>
      <c r="G38" s="48"/>
      <c r="H38" s="51">
        <v>0</v>
      </c>
    </row>
    <row r="39" spans="1:8" s="24" customFormat="1" ht="14.25" customHeight="1">
      <c r="A39" s="112" t="s">
        <v>55</v>
      </c>
      <c r="B39" s="112"/>
      <c r="C39" s="112"/>
      <c r="D39" s="112"/>
      <c r="E39" s="112"/>
      <c r="F39" s="165">
        <f>SUM(F33:F38)</f>
        <v>70021</v>
      </c>
      <c r="G39" s="52"/>
      <c r="H39" s="167">
        <f>SUM(H33:H38)</f>
        <v>29323</v>
      </c>
    </row>
    <row r="40" spans="1:8" s="24" customFormat="1" ht="8.25" customHeight="1">
      <c r="A40" s="26"/>
      <c r="B40" s="26"/>
      <c r="C40" s="26"/>
      <c r="D40" s="26"/>
      <c r="E40" s="26"/>
      <c r="F40" s="51"/>
      <c r="G40" s="48"/>
      <c r="H40" s="49"/>
    </row>
    <row r="41" spans="1:8" s="24" customFormat="1" ht="14.25" customHeight="1">
      <c r="A41" s="46" t="s">
        <v>56</v>
      </c>
      <c r="B41" s="26"/>
      <c r="C41" s="26"/>
      <c r="D41" s="26"/>
      <c r="E41" s="26"/>
      <c r="F41" s="51"/>
      <c r="G41" s="48"/>
      <c r="H41" s="49"/>
    </row>
    <row r="42" spans="1:8" s="24" customFormat="1" ht="14.25" customHeight="1">
      <c r="A42" s="46"/>
      <c r="B42" s="26" t="s">
        <v>212</v>
      </c>
      <c r="C42" s="26"/>
      <c r="D42" s="26"/>
      <c r="E42" s="26"/>
      <c r="F42" s="51">
        <v>-3645</v>
      </c>
      <c r="G42" s="48"/>
      <c r="H42" s="234">
        <v>-4328</v>
      </c>
    </row>
    <row r="43" spans="1:8" s="24" customFormat="1" ht="14.25" customHeight="1">
      <c r="A43" s="46"/>
      <c r="B43" s="26" t="s">
        <v>235</v>
      </c>
      <c r="C43" s="26"/>
      <c r="D43" s="26"/>
      <c r="E43" s="26"/>
      <c r="F43" s="51">
        <f>'BS'!G18-'BS'!E18</f>
        <v>-31</v>
      </c>
      <c r="G43" s="48"/>
      <c r="H43" s="234">
        <v>0</v>
      </c>
    </row>
    <row r="44" spans="1:9" s="24" customFormat="1" ht="14.25" customHeight="1">
      <c r="A44" s="46"/>
      <c r="B44" s="26" t="s">
        <v>267</v>
      </c>
      <c r="C44" s="26"/>
      <c r="D44" s="26"/>
      <c r="E44" s="26"/>
      <c r="F44" s="51">
        <v>-38</v>
      </c>
      <c r="G44" s="48"/>
      <c r="H44" s="234">
        <v>-444</v>
      </c>
      <c r="I44" s="90"/>
    </row>
    <row r="45" spans="1:8" s="24" customFormat="1" ht="14.25" customHeight="1">
      <c r="A45" s="46"/>
      <c r="B45" s="26" t="s">
        <v>57</v>
      </c>
      <c r="C45" s="26"/>
      <c r="D45" s="26"/>
      <c r="E45" s="26"/>
      <c r="F45" s="51">
        <v>8212</v>
      </c>
      <c r="G45" s="48"/>
      <c r="H45" s="51">
        <v>13228</v>
      </c>
    </row>
    <row r="46" spans="1:8" s="24" customFormat="1" ht="14.25" customHeight="1">
      <c r="A46" s="46"/>
      <c r="B46" s="26" t="s">
        <v>58</v>
      </c>
      <c r="C46" s="26"/>
      <c r="D46" s="26"/>
      <c r="E46" s="26"/>
      <c r="F46" s="51">
        <v>0</v>
      </c>
      <c r="G46" s="48"/>
      <c r="H46" s="51">
        <v>7201</v>
      </c>
    </row>
    <row r="47" spans="1:8" s="24" customFormat="1" ht="14.25" customHeight="1">
      <c r="A47" s="46"/>
      <c r="B47" s="26" t="s">
        <v>59</v>
      </c>
      <c r="C47" s="26"/>
      <c r="D47" s="26"/>
      <c r="E47" s="26"/>
      <c r="F47" s="51">
        <v>336</v>
      </c>
      <c r="G47" s="48"/>
      <c r="H47" s="51">
        <v>202</v>
      </c>
    </row>
    <row r="48" spans="1:8" s="24" customFormat="1" ht="14.25" customHeight="1">
      <c r="A48" s="46"/>
      <c r="B48" s="26" t="s">
        <v>60</v>
      </c>
      <c r="C48" s="26"/>
      <c r="D48" s="26"/>
      <c r="E48" s="26"/>
      <c r="F48" s="51">
        <v>-5256</v>
      </c>
      <c r="G48" s="48"/>
      <c r="H48" s="51">
        <v>-12043</v>
      </c>
    </row>
    <row r="49" spans="1:8" s="24" customFormat="1" ht="14.25" customHeight="1">
      <c r="A49" s="46"/>
      <c r="B49" s="26" t="s">
        <v>197</v>
      </c>
      <c r="C49" s="26"/>
      <c r="D49" s="26"/>
      <c r="E49" s="26"/>
      <c r="F49" s="51">
        <v>0</v>
      </c>
      <c r="G49" s="48"/>
      <c r="H49" s="51">
        <v>-10000</v>
      </c>
    </row>
    <row r="50" spans="1:9" s="24" customFormat="1" ht="14.25" customHeight="1">
      <c r="A50" s="46"/>
      <c r="B50" s="26" t="s">
        <v>61</v>
      </c>
      <c r="C50" s="26"/>
      <c r="D50" s="26"/>
      <c r="E50" s="26"/>
      <c r="F50" s="51">
        <v>-2698</v>
      </c>
      <c r="G50" s="48"/>
      <c r="H50" s="234">
        <f>-13614-H42-H44</f>
        <v>-8842</v>
      </c>
      <c r="I50" s="90"/>
    </row>
    <row r="51" spans="1:8" s="24" customFormat="1" ht="14.25" customHeight="1">
      <c r="A51" s="46"/>
      <c r="B51" s="26" t="s">
        <v>239</v>
      </c>
      <c r="C51" s="26"/>
      <c r="D51" s="26"/>
      <c r="E51" s="26"/>
      <c r="F51" s="51">
        <v>-3375</v>
      </c>
      <c r="G51" s="48"/>
      <c r="H51" s="51">
        <v>0</v>
      </c>
    </row>
    <row r="52" spans="1:8" s="24" customFormat="1" ht="14.25" customHeight="1">
      <c r="A52" s="112" t="s">
        <v>62</v>
      </c>
      <c r="B52" s="113"/>
      <c r="C52" s="113"/>
      <c r="D52" s="113"/>
      <c r="E52" s="113"/>
      <c r="F52" s="165">
        <f>SUM(F42:F51)</f>
        <v>-6495</v>
      </c>
      <c r="G52" s="52"/>
      <c r="H52" s="165">
        <f>SUM(H42:H51)</f>
        <v>-15026</v>
      </c>
    </row>
    <row r="53" spans="1:8" s="24" customFormat="1" ht="7.5" customHeight="1">
      <c r="A53" s="46"/>
      <c r="B53" s="26"/>
      <c r="C53" s="26"/>
      <c r="D53" s="26"/>
      <c r="E53" s="26"/>
      <c r="F53" s="51"/>
      <c r="G53" s="48"/>
      <c r="H53" s="51"/>
    </row>
    <row r="54" spans="1:8" s="24" customFormat="1" ht="14.25" customHeight="1">
      <c r="A54" s="46" t="s">
        <v>270</v>
      </c>
      <c r="B54" s="26"/>
      <c r="C54" s="26"/>
      <c r="D54" s="26"/>
      <c r="E54" s="26"/>
      <c r="F54" s="51"/>
      <c r="G54" s="48"/>
      <c r="H54" s="51"/>
    </row>
    <row r="55" spans="1:8" s="24" customFormat="1" ht="14.25" customHeight="1">
      <c r="A55" s="46"/>
      <c r="B55" s="26" t="s">
        <v>208</v>
      </c>
      <c r="C55" s="26"/>
      <c r="D55" s="26"/>
      <c r="E55" s="26"/>
      <c r="F55" s="51">
        <v>-2</v>
      </c>
      <c r="G55" s="48"/>
      <c r="H55" s="51">
        <v>0</v>
      </c>
    </row>
    <row r="56" spans="1:8" s="24" customFormat="1" ht="14.25" customHeight="1">
      <c r="A56" s="46"/>
      <c r="B56" s="26" t="s">
        <v>209</v>
      </c>
      <c r="C56" s="26"/>
      <c r="D56" s="26"/>
      <c r="E56" s="26"/>
      <c r="F56" s="51">
        <f>SOCIE!H29</f>
        <v>-34372</v>
      </c>
      <c r="G56" s="48"/>
      <c r="H56" s="51">
        <v>-7719</v>
      </c>
    </row>
    <row r="57" spans="1:8" s="24" customFormat="1" ht="14.25" customHeight="1">
      <c r="A57" s="112" t="s">
        <v>271</v>
      </c>
      <c r="B57" s="113"/>
      <c r="C57" s="113"/>
      <c r="D57" s="113"/>
      <c r="E57" s="113"/>
      <c r="F57" s="165">
        <f>SUM(F55:F56)</f>
        <v>-34374</v>
      </c>
      <c r="G57" s="52"/>
      <c r="H57" s="165">
        <f>SUM(H55:H56)</f>
        <v>-7719</v>
      </c>
    </row>
    <row r="58" spans="1:8" s="24" customFormat="1" ht="9" customHeight="1">
      <c r="A58" s="26"/>
      <c r="B58" s="26"/>
      <c r="C58" s="26"/>
      <c r="D58" s="26"/>
      <c r="E58" s="26"/>
      <c r="F58" s="51"/>
      <c r="G58" s="48"/>
      <c r="H58" s="49"/>
    </row>
    <row r="59" spans="1:8" s="24" customFormat="1" ht="14.25" customHeight="1">
      <c r="A59" s="46" t="s">
        <v>63</v>
      </c>
      <c r="B59" s="46"/>
      <c r="C59" s="46"/>
      <c r="D59" s="46"/>
      <c r="E59" s="26"/>
      <c r="F59" s="51">
        <f>F39+F52+F57</f>
        <v>29152</v>
      </c>
      <c r="G59" s="48"/>
      <c r="H59" s="51">
        <f>H39+H52+H57</f>
        <v>6578</v>
      </c>
    </row>
    <row r="60" spans="1:8" s="24" customFormat="1" ht="7.5" customHeight="1">
      <c r="A60" s="46"/>
      <c r="B60" s="46"/>
      <c r="C60" s="46"/>
      <c r="D60" s="46"/>
      <c r="E60" s="26"/>
      <c r="F60" s="51"/>
      <c r="G60" s="48"/>
      <c r="H60" s="49"/>
    </row>
    <row r="61" spans="1:8" s="24" customFormat="1" ht="14.25" customHeight="1">
      <c r="A61" s="46" t="s">
        <v>64</v>
      </c>
      <c r="B61" s="46"/>
      <c r="C61" s="46"/>
      <c r="D61" s="46"/>
      <c r="E61" s="26"/>
      <c r="F61" s="51">
        <v>131915</v>
      </c>
      <c r="G61" s="48"/>
      <c r="H61" s="49">
        <v>79454</v>
      </c>
    </row>
    <row r="62" spans="1:8" s="24" customFormat="1" ht="7.5" customHeight="1">
      <c r="A62" s="46"/>
      <c r="B62" s="46"/>
      <c r="C62" s="46"/>
      <c r="D62" s="46"/>
      <c r="E62" s="26"/>
      <c r="F62" s="51"/>
      <c r="G62" s="48"/>
      <c r="H62" s="49"/>
    </row>
    <row r="63" spans="1:8" s="24" customFormat="1" ht="17.25" customHeight="1" thickBot="1">
      <c r="A63" s="114" t="s">
        <v>65</v>
      </c>
      <c r="B63" s="114"/>
      <c r="C63" s="114"/>
      <c r="D63" s="114"/>
      <c r="E63" s="115"/>
      <c r="F63" s="166">
        <f>SUM(F59:F61)</f>
        <v>161067</v>
      </c>
      <c r="G63" s="116"/>
      <c r="H63" s="169">
        <f>SUM(H59:H61)</f>
        <v>86032</v>
      </c>
    </row>
    <row r="64" spans="1:8" s="24" customFormat="1" ht="14.25" customHeight="1">
      <c r="A64" s="53"/>
      <c r="B64" s="26"/>
      <c r="C64" s="26"/>
      <c r="D64" s="26"/>
      <c r="E64" s="26"/>
      <c r="F64" s="73"/>
      <c r="G64" s="54"/>
      <c r="H64" s="135"/>
    </row>
    <row r="65" spans="1:12" s="27" customFormat="1" ht="14.25" customHeight="1">
      <c r="A65" s="55" t="s">
        <v>66</v>
      </c>
      <c r="F65" s="56"/>
      <c r="G65" s="56"/>
      <c r="H65" s="57"/>
      <c r="I65" s="56"/>
      <c r="J65" s="37"/>
      <c r="L65" s="37"/>
    </row>
    <row r="66" spans="1:12" s="27" customFormat="1" ht="14.25" customHeight="1">
      <c r="A66" s="27" t="s">
        <v>210</v>
      </c>
      <c r="F66" s="56">
        <v>1049</v>
      </c>
      <c r="G66" s="56"/>
      <c r="H66" s="57">
        <v>3878</v>
      </c>
      <c r="I66" s="56"/>
      <c r="J66" s="37"/>
      <c r="L66" s="37"/>
    </row>
    <row r="67" spans="1:12" s="27" customFormat="1" ht="14.25" customHeight="1">
      <c r="A67" s="27" t="s">
        <v>68</v>
      </c>
      <c r="F67" s="56">
        <v>100208</v>
      </c>
      <c r="G67" s="56"/>
      <c r="H67" s="57">
        <v>45509</v>
      </c>
      <c r="I67" s="56"/>
      <c r="J67" s="37"/>
      <c r="L67" s="37"/>
    </row>
    <row r="68" spans="1:12" s="27" customFormat="1" ht="14.25" customHeight="1">
      <c r="A68" s="117" t="s">
        <v>67</v>
      </c>
      <c r="B68" s="117"/>
      <c r="C68" s="117"/>
      <c r="D68" s="117"/>
      <c r="E68" s="117"/>
      <c r="F68" s="58">
        <v>60312</v>
      </c>
      <c r="G68" s="58"/>
      <c r="H68" s="168">
        <v>37052</v>
      </c>
      <c r="I68" s="56"/>
      <c r="J68" s="37"/>
      <c r="L68" s="37"/>
    </row>
    <row r="69" spans="1:12" s="27" customFormat="1" ht="14.25" customHeight="1">
      <c r="A69" s="55"/>
      <c r="F69" s="56">
        <f>SUM(F66:F68)</f>
        <v>161569</v>
      </c>
      <c r="G69" s="56"/>
      <c r="H69" s="57">
        <f>SUM(H66:H68)</f>
        <v>86439</v>
      </c>
      <c r="I69" s="56"/>
      <c r="J69" s="37"/>
      <c r="L69" s="37"/>
    </row>
    <row r="70" spans="1:12" s="27" customFormat="1" ht="14.25" customHeight="1">
      <c r="A70" s="27" t="s">
        <v>79</v>
      </c>
      <c r="F70" s="36">
        <v>-502</v>
      </c>
      <c r="G70" s="36"/>
      <c r="H70" s="51">
        <v>-407</v>
      </c>
      <c r="I70" s="56"/>
      <c r="J70" s="37"/>
      <c r="L70" s="37"/>
    </row>
    <row r="71" spans="1:12" s="27" customFormat="1" ht="14.25" customHeight="1" thickBot="1">
      <c r="A71" s="118"/>
      <c r="B71" s="118"/>
      <c r="C71" s="118"/>
      <c r="D71" s="118"/>
      <c r="E71" s="118"/>
      <c r="F71" s="59">
        <f>SUM(F69:F70)</f>
        <v>161067</v>
      </c>
      <c r="G71" s="59"/>
      <c r="H71" s="166">
        <f>SUM(H69:H70)</f>
        <v>86032</v>
      </c>
      <c r="I71" s="56"/>
      <c r="J71" s="37"/>
      <c r="L71" s="37"/>
    </row>
    <row r="72" spans="6:12" s="27" customFormat="1" ht="8.25" customHeight="1">
      <c r="F72" s="56"/>
      <c r="G72" s="56"/>
      <c r="H72" s="60"/>
      <c r="I72" s="56"/>
      <c r="J72" s="37"/>
      <c r="L72" s="37"/>
    </row>
    <row r="73" spans="1:8" s="31" customFormat="1" ht="13.5" customHeight="1">
      <c r="A73" s="30"/>
      <c r="F73" s="128"/>
      <c r="G73" s="72"/>
      <c r="H73" s="128"/>
    </row>
    <row r="74" spans="1:18" s="31" customFormat="1" ht="13.5" customHeight="1">
      <c r="A74" s="30"/>
      <c r="F74" s="128"/>
      <c r="G74" s="72"/>
      <c r="H74" s="128"/>
      <c r="R74" s="31" t="s">
        <v>13</v>
      </c>
    </row>
    <row r="75" spans="1:8" s="31" customFormat="1" ht="13.5" customHeight="1">
      <c r="A75" s="30"/>
      <c r="F75" s="128"/>
      <c r="G75" s="72"/>
      <c r="H75" s="128"/>
    </row>
    <row r="76" spans="1:14" s="16" customFormat="1" ht="15.75" customHeight="1">
      <c r="A76" s="14"/>
      <c r="B76" s="15"/>
      <c r="C76" s="15"/>
      <c r="D76" s="15"/>
      <c r="E76" s="15"/>
      <c r="F76" s="137"/>
      <c r="G76" s="76"/>
      <c r="H76" s="137"/>
      <c r="I76" s="15"/>
      <c r="J76" s="15"/>
      <c r="K76" s="15"/>
      <c r="L76" s="15"/>
      <c r="M76" s="15"/>
      <c r="N76" s="15"/>
    </row>
    <row r="77" spans="1:14" s="16" customFormat="1" ht="15.75" customHeight="1">
      <c r="A77" s="14"/>
      <c r="B77" s="15"/>
      <c r="C77" s="15"/>
      <c r="D77" s="15"/>
      <c r="E77" s="15"/>
      <c r="F77" s="137"/>
      <c r="G77" s="76"/>
      <c r="H77" s="137"/>
      <c r="I77" s="15"/>
      <c r="J77" s="15"/>
      <c r="K77" s="15"/>
      <c r="L77" s="15"/>
      <c r="M77" s="15"/>
      <c r="N77" s="15"/>
    </row>
    <row r="78" spans="1:8" s="22" customFormat="1" ht="15" customHeight="1">
      <c r="A78" s="21"/>
      <c r="B78" s="21"/>
      <c r="C78" s="21"/>
      <c r="D78" s="21"/>
      <c r="E78" s="21"/>
      <c r="F78" s="226"/>
      <c r="G78" s="77"/>
      <c r="H78" s="138"/>
    </row>
    <row r="79" spans="1:8" s="22" customFormat="1" ht="15" customHeight="1">
      <c r="A79" s="21"/>
      <c r="B79" s="21"/>
      <c r="C79" s="21"/>
      <c r="D79" s="21"/>
      <c r="E79" s="21"/>
      <c r="F79" s="226"/>
      <c r="G79" s="77"/>
      <c r="H79" s="138"/>
    </row>
    <row r="80" spans="1:8" s="22" customFormat="1" ht="15" customHeight="1">
      <c r="A80" s="21"/>
      <c r="B80" s="21"/>
      <c r="C80" s="21"/>
      <c r="D80" s="21"/>
      <c r="E80" s="21"/>
      <c r="F80" s="226"/>
      <c r="G80" s="77"/>
      <c r="H80" s="138"/>
    </row>
    <row r="81" spans="1:8" s="22" customFormat="1" ht="15" customHeight="1">
      <c r="A81" s="21"/>
      <c r="B81" s="21"/>
      <c r="C81" s="21"/>
      <c r="D81" s="21"/>
      <c r="E81" s="21"/>
      <c r="F81" s="226"/>
      <c r="G81" s="77"/>
      <c r="H81" s="138"/>
    </row>
    <row r="82" spans="1:8" s="22" customFormat="1" ht="15" customHeight="1">
      <c r="A82" s="21"/>
      <c r="B82" s="21"/>
      <c r="C82" s="21"/>
      <c r="D82" s="21"/>
      <c r="E82" s="21"/>
      <c r="F82" s="226"/>
      <c r="G82" s="77"/>
      <c r="H82" s="138"/>
    </row>
    <row r="83" spans="1:8" s="22" customFormat="1" ht="15" customHeight="1">
      <c r="A83" s="21"/>
      <c r="B83" s="21"/>
      <c r="C83" s="21"/>
      <c r="D83" s="21"/>
      <c r="F83" s="226"/>
      <c r="G83" s="77"/>
      <c r="H83" s="138"/>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sheetData>
  <sheetProtection/>
  <printOptions/>
  <pageMargins left="0.6692913385826772" right="0.2362204724409449" top="0.4724409448818898" bottom="0.2755905511811024" header="0.5118110236220472" footer="0.1968503937007874"/>
  <pageSetup firstPageNumber="4" useFirstPageNumber="1" fitToHeight="1" fitToWidth="1" horizontalDpi="600" verticalDpi="600" orientation="portrait" paperSize="9" scale="82"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S127"/>
  <sheetViews>
    <sheetView view="pageBreakPreview" zoomScaleSheetLayoutView="100" workbookViewId="0" topLeftCell="A76">
      <selection activeCell="F76" sqref="F76"/>
    </sheetView>
  </sheetViews>
  <sheetFormatPr defaultColWidth="9.140625" defaultRowHeight="15" customHeight="1"/>
  <cols>
    <col min="1" max="1" width="3.57421875" style="144" customWidth="1"/>
    <col min="2" max="2" width="4.00390625" style="144" customWidth="1"/>
    <col min="3" max="3" width="6.421875" style="144" customWidth="1"/>
    <col min="4" max="4" width="10.57421875" style="144" customWidth="1"/>
    <col min="5" max="5" width="15.00390625" style="144" customWidth="1"/>
    <col min="6" max="6" width="15.8515625" style="144" customWidth="1"/>
    <col min="7" max="7" width="0.85546875" style="144" customWidth="1"/>
    <col min="8" max="8" width="20.57421875" style="144" customWidth="1"/>
    <col min="9" max="9" width="1.28515625" style="144" customWidth="1"/>
    <col min="10" max="10" width="15.8515625" style="144" customWidth="1"/>
    <col min="11" max="16384" width="9.140625" style="144" customWidth="1"/>
  </cols>
  <sheetData>
    <row r="1" spans="1:10" ht="16.5" customHeight="1">
      <c r="A1" s="1" t="s">
        <v>0</v>
      </c>
      <c r="J1" s="139"/>
    </row>
    <row r="2" ht="15" customHeight="1">
      <c r="A2" s="144" t="s">
        <v>1</v>
      </c>
    </row>
    <row r="3" ht="15" customHeight="1">
      <c r="A3" s="61" t="s">
        <v>258</v>
      </c>
    </row>
    <row r="5" s="28" customFormat="1" ht="15" customHeight="1">
      <c r="A5" s="7" t="s">
        <v>128</v>
      </c>
    </row>
    <row r="6" s="28" customFormat="1" ht="15" customHeight="1"/>
    <row r="7" spans="1:2" s="28" customFormat="1" ht="15" customHeight="1">
      <c r="A7" s="29" t="s">
        <v>80</v>
      </c>
      <c r="B7" s="7" t="s">
        <v>170</v>
      </c>
    </row>
    <row r="8" s="28" customFormat="1" ht="15" customHeight="1"/>
    <row r="9" s="147" customFormat="1" ht="15" customHeight="1"/>
    <row r="10" s="147" customFormat="1" ht="15" customHeight="1"/>
    <row r="11" s="147" customFormat="1" ht="15" customHeight="1"/>
    <row r="12" s="147" customFormat="1" ht="15" customHeight="1"/>
    <row r="14" s="28" customFormat="1" ht="15" customHeight="1"/>
    <row r="15" s="28" customFormat="1" ht="15" customHeight="1"/>
    <row r="16" s="28" customFormat="1" ht="15" customHeight="1"/>
    <row r="17" s="28" customFormat="1" ht="15" customHeight="1"/>
    <row r="18" s="28" customFormat="1" ht="15" customHeight="1"/>
    <row r="19" spans="1:13" s="5" customFormat="1" ht="15" customHeight="1">
      <c r="A19" s="3"/>
      <c r="B19" s="4"/>
      <c r="C19" s="4"/>
      <c r="D19" s="4"/>
      <c r="E19" s="4"/>
      <c r="F19" s="4"/>
      <c r="G19" s="4"/>
      <c r="H19" s="4"/>
      <c r="I19" s="4"/>
      <c r="J19" s="4"/>
      <c r="K19" s="4"/>
      <c r="L19" s="4"/>
      <c r="M19" s="4"/>
    </row>
    <row r="20" spans="1:13" s="5" customFormat="1" ht="15" customHeight="1">
      <c r="A20" s="3"/>
      <c r="B20" s="248" t="s">
        <v>231</v>
      </c>
      <c r="C20" s="249"/>
      <c r="D20" s="249"/>
      <c r="E20" s="249"/>
      <c r="F20" s="249"/>
      <c r="G20" s="255" t="s">
        <v>223</v>
      </c>
      <c r="H20" s="256"/>
      <c r="I20" s="256"/>
      <c r="J20" s="257"/>
      <c r="K20" s="4"/>
      <c r="L20" s="4"/>
      <c r="M20" s="4"/>
    </row>
    <row r="21" spans="1:13" s="5" customFormat="1" ht="15" customHeight="1">
      <c r="A21" s="3"/>
      <c r="B21" s="250" t="s">
        <v>224</v>
      </c>
      <c r="C21" s="251"/>
      <c r="D21" s="251"/>
      <c r="E21" s="251"/>
      <c r="F21" s="251"/>
      <c r="G21" s="215" t="s">
        <v>229</v>
      </c>
      <c r="H21" s="216"/>
      <c r="I21" s="216"/>
      <c r="J21" s="217"/>
      <c r="K21" s="4"/>
      <c r="L21" s="4"/>
      <c r="M21" s="4"/>
    </row>
    <row r="22" spans="1:13" s="5" customFormat="1" ht="15" customHeight="1">
      <c r="A22" s="3"/>
      <c r="B22" s="250" t="s">
        <v>225</v>
      </c>
      <c r="C22" s="251"/>
      <c r="D22" s="251"/>
      <c r="E22" s="251"/>
      <c r="F22" s="252"/>
      <c r="G22" s="213"/>
      <c r="H22" s="260" t="s">
        <v>230</v>
      </c>
      <c r="I22" s="260"/>
      <c r="J22" s="261"/>
      <c r="K22" s="4"/>
      <c r="L22" s="4"/>
      <c r="M22" s="4"/>
    </row>
    <row r="23" spans="1:13" s="5" customFormat="1" ht="15" customHeight="1">
      <c r="A23" s="3"/>
      <c r="B23" s="253" t="s">
        <v>226</v>
      </c>
      <c r="C23" s="254"/>
      <c r="D23" s="254"/>
      <c r="E23" s="254"/>
      <c r="F23" s="254"/>
      <c r="G23" s="213"/>
      <c r="H23" s="260"/>
      <c r="I23" s="260"/>
      <c r="J23" s="261"/>
      <c r="K23" s="4"/>
      <c r="L23" s="4"/>
      <c r="M23" s="4"/>
    </row>
    <row r="24" spans="1:13" s="5" customFormat="1" ht="15" customHeight="1">
      <c r="A24" s="3"/>
      <c r="B24" s="253" t="s">
        <v>227</v>
      </c>
      <c r="C24" s="254"/>
      <c r="D24" s="254"/>
      <c r="E24" s="254"/>
      <c r="F24" s="254"/>
      <c r="G24" s="213"/>
      <c r="H24" s="260"/>
      <c r="I24" s="260"/>
      <c r="J24" s="261"/>
      <c r="K24" s="4"/>
      <c r="L24" s="4"/>
      <c r="M24" s="4"/>
    </row>
    <row r="25" spans="1:13" s="5" customFormat="1" ht="15" customHeight="1">
      <c r="A25" s="3"/>
      <c r="B25" s="258" t="s">
        <v>228</v>
      </c>
      <c r="C25" s="259"/>
      <c r="D25" s="259"/>
      <c r="E25" s="259"/>
      <c r="F25" s="259"/>
      <c r="G25" s="214"/>
      <c r="H25" s="262"/>
      <c r="I25" s="262"/>
      <c r="J25" s="238"/>
      <c r="K25" s="4"/>
      <c r="L25" s="4"/>
      <c r="M25" s="4"/>
    </row>
    <row r="26" s="28" customFormat="1" ht="15" customHeight="1"/>
    <row r="27" s="28" customFormat="1" ht="15" customHeight="1">
      <c r="B27" s="61" t="s">
        <v>224</v>
      </c>
    </row>
    <row r="28" s="28" customFormat="1" ht="15" customHeight="1">
      <c r="B28" s="61"/>
    </row>
    <row r="29" s="28" customFormat="1" ht="18" customHeight="1">
      <c r="B29" s="194"/>
    </row>
    <row r="30" ht="15" customHeight="1">
      <c r="E30" s="28"/>
    </row>
    <row r="32" s="147" customFormat="1" ht="15" customHeight="1"/>
    <row r="33" s="147" customFormat="1" ht="15" customHeight="1"/>
    <row r="34" s="147" customFormat="1" ht="15" customHeight="1"/>
    <row r="35" s="147" customFormat="1" ht="15" customHeight="1"/>
    <row r="37" s="28" customFormat="1" ht="15" customHeight="1"/>
    <row r="38" s="28" customFormat="1" ht="15" customHeight="1"/>
    <row r="39" s="28" customFormat="1" ht="15" customHeight="1"/>
    <row r="40" spans="6:10" s="6" customFormat="1" ht="15" customHeight="1">
      <c r="F40" s="32" t="s">
        <v>133</v>
      </c>
      <c r="G40" s="93"/>
      <c r="H40" s="32" t="s">
        <v>131</v>
      </c>
      <c r="I40" s="93"/>
      <c r="J40" s="32" t="s">
        <v>132</v>
      </c>
    </row>
    <row r="41" spans="6:10" s="6" customFormat="1" ht="15" customHeight="1">
      <c r="F41" s="103" t="s">
        <v>134</v>
      </c>
      <c r="G41" s="32"/>
      <c r="H41" s="103" t="s">
        <v>85</v>
      </c>
      <c r="I41" s="32"/>
      <c r="J41" s="103" t="s">
        <v>86</v>
      </c>
    </row>
    <row r="42" spans="6:10" s="6" customFormat="1" ht="15" customHeight="1">
      <c r="F42" s="32" t="s">
        <v>11</v>
      </c>
      <c r="G42" s="32"/>
      <c r="H42" s="32" t="s">
        <v>11</v>
      </c>
      <c r="I42" s="32"/>
      <c r="J42" s="32" t="s">
        <v>11</v>
      </c>
    </row>
    <row r="43" spans="7:9" s="6" customFormat="1" ht="15" customHeight="1">
      <c r="G43" s="247"/>
      <c r="H43" s="247"/>
      <c r="I43" s="247"/>
    </row>
    <row r="44" spans="2:9" s="6" customFormat="1" ht="15" customHeight="1">
      <c r="B44" s="7" t="s">
        <v>140</v>
      </c>
      <c r="G44" s="92"/>
      <c r="H44" s="92"/>
      <c r="I44" s="92"/>
    </row>
    <row r="45" spans="2:10" s="6" customFormat="1" ht="15" customHeight="1">
      <c r="B45" s="7" t="s">
        <v>220</v>
      </c>
      <c r="F45" s="47"/>
      <c r="G45" s="34"/>
      <c r="H45" s="47"/>
      <c r="I45" s="34"/>
      <c r="J45" s="47"/>
    </row>
    <row r="46" spans="6:10" s="6" customFormat="1" ht="15" customHeight="1">
      <c r="F46" s="47"/>
      <c r="G46" s="34"/>
      <c r="H46" s="47"/>
      <c r="I46" s="34"/>
      <c r="J46" s="47"/>
    </row>
    <row r="47" spans="2:10" s="6" customFormat="1" ht="15" customHeight="1">
      <c r="B47" s="6" t="s">
        <v>143</v>
      </c>
      <c r="F47" s="47">
        <f>J47-H47</f>
        <v>194388</v>
      </c>
      <c r="G47" s="34"/>
      <c r="H47" s="47">
        <f>-H48</f>
        <v>-91130</v>
      </c>
      <c r="I47" s="34"/>
      <c r="J47" s="47">
        <f>'BS'!G15</f>
        <v>103258</v>
      </c>
    </row>
    <row r="48" spans="2:10" s="6" customFormat="1" ht="17.25" customHeight="1" thickBot="1">
      <c r="B48" s="28" t="s">
        <v>215</v>
      </c>
      <c r="F48" s="94">
        <f>H48-J48</f>
        <v>0</v>
      </c>
      <c r="G48" s="34"/>
      <c r="H48" s="94">
        <f>J48</f>
        <v>91130</v>
      </c>
      <c r="I48" s="54"/>
      <c r="J48" s="94">
        <f>'BS'!G17</f>
        <v>91130</v>
      </c>
    </row>
    <row r="49" spans="2:10" s="6" customFormat="1" ht="17.25" customHeight="1">
      <c r="B49" s="28"/>
      <c r="F49" s="34"/>
      <c r="G49" s="34"/>
      <c r="H49" s="34"/>
      <c r="I49" s="54"/>
      <c r="J49" s="34"/>
    </row>
    <row r="50" spans="2:10" s="6" customFormat="1" ht="17.25" customHeight="1">
      <c r="B50" s="28"/>
      <c r="F50" s="34"/>
      <c r="G50" s="34"/>
      <c r="H50" s="34"/>
      <c r="I50" s="54"/>
      <c r="J50" s="34"/>
    </row>
    <row r="51" spans="1:10" ht="16.5" customHeight="1">
      <c r="A51" s="1" t="s">
        <v>0</v>
      </c>
      <c r="J51" s="139"/>
    </row>
    <row r="52" ht="15" customHeight="1">
      <c r="A52" s="144" t="s">
        <v>1</v>
      </c>
    </row>
    <row r="53" ht="15" customHeight="1">
      <c r="A53" s="61" t="str">
        <f>A3</f>
        <v>Unaudited Results for the Third Financial Quarter Ended 31 January 2008</v>
      </c>
    </row>
    <row r="54" s="28" customFormat="1" ht="15" customHeight="1"/>
    <row r="55" s="28" customFormat="1" ht="15" customHeight="1">
      <c r="A55" s="7" t="s">
        <v>198</v>
      </c>
    </row>
    <row r="57" spans="1:2" s="6" customFormat="1" ht="15" customHeight="1">
      <c r="A57" s="29" t="s">
        <v>81</v>
      </c>
      <c r="B57" s="7" t="s">
        <v>171</v>
      </c>
    </row>
    <row r="58" s="6" customFormat="1" ht="15" customHeight="1"/>
    <row r="59" s="31" customFormat="1" ht="15" customHeight="1">
      <c r="A59" s="30"/>
    </row>
    <row r="60" spans="1:17" s="31" customFormat="1" ht="15" customHeight="1">
      <c r="A60" s="30"/>
      <c r="Q60" s="31" t="s">
        <v>13</v>
      </c>
    </row>
    <row r="61" s="31" customFormat="1" ht="15" customHeight="1">
      <c r="A61" s="30"/>
    </row>
    <row r="62" s="31" customFormat="1" ht="15" customHeight="1">
      <c r="A62" s="30"/>
    </row>
    <row r="63" spans="1:11" s="6" customFormat="1" ht="15" customHeight="1">
      <c r="A63" s="29" t="s">
        <v>84</v>
      </c>
      <c r="B63" s="7" t="s">
        <v>172</v>
      </c>
      <c r="K63" s="9"/>
    </row>
    <row r="69" spans="1:2" s="6" customFormat="1" ht="15" customHeight="1">
      <c r="A69" s="29" t="s">
        <v>87</v>
      </c>
      <c r="B69" s="7" t="s">
        <v>173</v>
      </c>
    </row>
    <row r="70" s="6" customFormat="1" ht="15" customHeight="1"/>
    <row r="71" s="31" customFormat="1" ht="15" customHeight="1">
      <c r="A71" s="30"/>
    </row>
    <row r="72" spans="1:19" s="31" customFormat="1" ht="15" customHeight="1">
      <c r="A72" s="30"/>
      <c r="S72" s="31" t="s">
        <v>13</v>
      </c>
    </row>
    <row r="73" s="31" customFormat="1" ht="15" customHeight="1">
      <c r="A73" s="30"/>
    </row>
    <row r="74" s="6" customFormat="1" ht="15" customHeight="1"/>
    <row r="75" spans="1:2" s="6" customFormat="1" ht="15" customHeight="1">
      <c r="A75" s="29" t="s">
        <v>88</v>
      </c>
      <c r="B75" s="7" t="s">
        <v>232</v>
      </c>
    </row>
    <row r="76" spans="1:2" s="6" customFormat="1" ht="15" customHeight="1">
      <c r="A76" s="29"/>
      <c r="B76" s="7"/>
    </row>
    <row r="77" s="31" customFormat="1" ht="15" customHeight="1">
      <c r="A77" s="30"/>
    </row>
    <row r="78" spans="1:17" s="31" customFormat="1" ht="15" customHeight="1">
      <c r="A78" s="30"/>
      <c r="Q78" s="31" t="s">
        <v>13</v>
      </c>
    </row>
    <row r="79" s="31" customFormat="1" ht="15" customHeight="1">
      <c r="A79" s="30"/>
    </row>
    <row r="80" spans="1:10" s="31" customFormat="1" ht="15" customHeight="1">
      <c r="A80" s="30"/>
      <c r="J80" s="218" t="s">
        <v>11</v>
      </c>
    </row>
    <row r="81" spans="1:3" s="31" customFormat="1" ht="15" customHeight="1">
      <c r="A81" s="30"/>
      <c r="B81" s="219" t="s">
        <v>82</v>
      </c>
      <c r="C81" s="219" t="s">
        <v>233</v>
      </c>
    </row>
    <row r="82" spans="1:3" s="128" customFormat="1" ht="15" customHeight="1">
      <c r="A82" s="127"/>
      <c r="C82" s="128" t="s">
        <v>264</v>
      </c>
    </row>
    <row r="83" spans="1:10" s="128" customFormat="1" ht="15" customHeight="1" thickBot="1">
      <c r="A83" s="127"/>
      <c r="C83" s="128" t="s">
        <v>265</v>
      </c>
      <c r="J83" s="223">
        <v>24456</v>
      </c>
    </row>
    <row r="84" s="31" customFormat="1" ht="15" customHeight="1">
      <c r="A84" s="30"/>
    </row>
    <row r="85" spans="1:3" s="31" customFormat="1" ht="15" customHeight="1">
      <c r="A85" s="30"/>
      <c r="B85" s="219" t="s">
        <v>83</v>
      </c>
      <c r="C85" s="219" t="s">
        <v>262</v>
      </c>
    </row>
    <row r="86" spans="1:10" s="128" customFormat="1" ht="15" customHeight="1" thickBot="1">
      <c r="A86" s="127"/>
      <c r="C86" s="128" t="s">
        <v>263</v>
      </c>
      <c r="J86" s="223">
        <v>9916</v>
      </c>
    </row>
    <row r="87" s="31" customFormat="1" ht="15" customHeight="1">
      <c r="A87" s="30"/>
    </row>
    <row r="88" s="31" customFormat="1" ht="15" customHeight="1">
      <c r="A88" s="30"/>
    </row>
    <row r="89" spans="1:2" s="6" customFormat="1" ht="15" customHeight="1">
      <c r="A89" s="29" t="s">
        <v>94</v>
      </c>
      <c r="B89" s="7" t="s">
        <v>174</v>
      </c>
    </row>
    <row r="114" s="31" customFormat="1" ht="15" customHeight="1">
      <c r="A114" s="30"/>
    </row>
    <row r="121" s="6" customFormat="1" ht="15" customHeight="1"/>
    <row r="127" spans="6:8" s="2" customFormat="1" ht="15" customHeight="1">
      <c r="F127" s="25"/>
      <c r="G127" s="25"/>
      <c r="H127" s="25"/>
    </row>
  </sheetData>
  <sheetProtection/>
  <mergeCells count="9">
    <mergeCell ref="G43:I43"/>
    <mergeCell ref="B20:F20"/>
    <mergeCell ref="B21:F21"/>
    <mergeCell ref="B22:F22"/>
    <mergeCell ref="B23:F23"/>
    <mergeCell ref="B24:F24"/>
    <mergeCell ref="G20:J20"/>
    <mergeCell ref="B25:F25"/>
    <mergeCell ref="H22:J25"/>
  </mergeCells>
  <printOptions/>
  <pageMargins left="0.6692913385826772" right="0.35433070866141736" top="0.6692913385826772" bottom="0.7480314960629921" header="0.5118110236220472" footer="0.5118110236220472"/>
  <pageSetup firstPageNumber="5"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Q472"/>
  <sheetViews>
    <sheetView tabSelected="1" view="pageBreakPreview" zoomScaleSheetLayoutView="100" zoomScalePageLayoutView="0" workbookViewId="0" topLeftCell="A108">
      <selection activeCell="F108" sqref="F108"/>
    </sheetView>
  </sheetViews>
  <sheetFormatPr defaultColWidth="9.140625" defaultRowHeight="15" customHeight="1"/>
  <cols>
    <col min="1" max="1" width="4.140625" style="2" customWidth="1"/>
    <col min="2" max="2" width="3.7109375" style="2" customWidth="1"/>
    <col min="3" max="3" width="7.00390625" style="2" customWidth="1"/>
    <col min="4" max="4" width="10.57421875" style="2" customWidth="1"/>
    <col min="5" max="5" width="22.8515625" style="2" customWidth="1"/>
    <col min="6" max="6" width="17.7109375" style="2" customWidth="1"/>
    <col min="7" max="8" width="1.7109375" style="2" customWidth="1"/>
    <col min="9" max="9" width="17.7109375" style="2" customWidth="1"/>
    <col min="10" max="10" width="1.7109375" style="2" customWidth="1"/>
    <col min="11" max="16384" width="9.140625" style="2" customWidth="1"/>
  </cols>
  <sheetData>
    <row r="1" spans="1:9" ht="16.5" customHeight="1">
      <c r="A1" s="1" t="s">
        <v>0</v>
      </c>
      <c r="I1" s="142"/>
    </row>
    <row r="2" ht="15" customHeight="1">
      <c r="A2" s="2" t="s">
        <v>1</v>
      </c>
    </row>
    <row r="3" ht="15" customHeight="1">
      <c r="A3" s="61" t="str">
        <f>'NOTES(1)'!A3</f>
        <v>Unaudited Results for the Third Financial Quarter Ended 31 January 2008</v>
      </c>
    </row>
    <row r="5" s="6" customFormat="1" ht="15" customHeight="1">
      <c r="A5" s="7" t="s">
        <v>198</v>
      </c>
    </row>
    <row r="6" s="6" customFormat="1" ht="15" customHeight="1">
      <c r="A6" s="7"/>
    </row>
    <row r="7" spans="1:2" s="6" customFormat="1" ht="15" customHeight="1">
      <c r="A7" s="29" t="s">
        <v>95</v>
      </c>
      <c r="B7" s="7" t="s">
        <v>175</v>
      </c>
    </row>
    <row r="8" s="6" customFormat="1" ht="15" customHeight="1"/>
    <row r="9" s="31" customFormat="1" ht="15" customHeight="1">
      <c r="A9" s="30"/>
    </row>
    <row r="10" spans="1:17" s="31" customFormat="1" ht="15" customHeight="1">
      <c r="A10" s="30"/>
      <c r="Q10" s="31" t="s">
        <v>13</v>
      </c>
    </row>
    <row r="11" s="6" customFormat="1" ht="15" customHeight="1"/>
    <row r="12" s="6" customFormat="1" ht="15" customHeight="1">
      <c r="A12" s="7"/>
    </row>
    <row r="13" spans="1:2" s="6" customFormat="1" ht="15" customHeight="1">
      <c r="A13" s="29" t="s">
        <v>96</v>
      </c>
      <c r="B13" s="7" t="s">
        <v>176</v>
      </c>
    </row>
    <row r="14" s="6" customFormat="1" ht="15" customHeight="1"/>
    <row r="15" s="31" customFormat="1" ht="15" customHeight="1">
      <c r="A15" s="30"/>
    </row>
    <row r="16" s="6" customFormat="1" ht="15" customHeight="1"/>
    <row r="17" s="6" customFormat="1" ht="15" customHeight="1">
      <c r="A17" s="7"/>
    </row>
    <row r="18" s="6" customFormat="1" ht="15" customHeight="1">
      <c r="A18" s="7"/>
    </row>
    <row r="19" spans="1:8" s="6" customFormat="1" ht="15" customHeight="1">
      <c r="A19" s="29" t="s">
        <v>97</v>
      </c>
      <c r="B19" s="7" t="s">
        <v>177</v>
      </c>
      <c r="F19" s="9"/>
      <c r="G19" s="9"/>
      <c r="H19" s="9"/>
    </row>
    <row r="20" spans="6:8" s="6" customFormat="1" ht="15" customHeight="1">
      <c r="F20" s="9"/>
      <c r="G20" s="9"/>
      <c r="H20" s="9"/>
    </row>
    <row r="21" s="31" customFormat="1" ht="15" customHeight="1">
      <c r="A21" s="30"/>
    </row>
    <row r="22" s="6" customFormat="1" ht="15" customHeight="1"/>
    <row r="23" s="6" customFormat="1" ht="15" customHeight="1"/>
    <row r="24" s="31" customFormat="1" ht="15" customHeight="1">
      <c r="A24" s="30"/>
    </row>
    <row r="25" spans="1:2" s="6" customFormat="1" ht="15" customHeight="1">
      <c r="A25" s="29" t="s">
        <v>98</v>
      </c>
      <c r="B25" s="7" t="s">
        <v>193</v>
      </c>
    </row>
    <row r="26" spans="1:2" s="6" customFormat="1" ht="9.75" customHeight="1">
      <c r="A26" s="29"/>
      <c r="B26" s="7"/>
    </row>
    <row r="27" s="6" customFormat="1" ht="15" customHeight="1">
      <c r="I27" s="32" t="s">
        <v>145</v>
      </c>
    </row>
    <row r="28" spans="1:10" s="31" customFormat="1" ht="15" customHeight="1">
      <c r="A28" s="30"/>
      <c r="F28" s="32" t="s">
        <v>130</v>
      </c>
      <c r="G28" s="93"/>
      <c r="H28" s="32"/>
      <c r="I28" s="32" t="s">
        <v>259</v>
      </c>
      <c r="J28" s="93"/>
    </row>
    <row r="29" spans="6:10" s="6" customFormat="1" ht="15" customHeight="1">
      <c r="F29" s="32" t="s">
        <v>148</v>
      </c>
      <c r="G29" s="93"/>
      <c r="H29" s="32"/>
      <c r="I29" s="32" t="s">
        <v>127</v>
      </c>
      <c r="J29" s="93"/>
    </row>
    <row r="30" spans="6:10" s="6" customFormat="1" ht="15" customHeight="1">
      <c r="F30" s="119" t="s">
        <v>251</v>
      </c>
      <c r="G30" s="32"/>
      <c r="H30" s="32"/>
      <c r="I30" s="119" t="str">
        <f>F30</f>
        <v>31 January 2008</v>
      </c>
      <c r="J30" s="32"/>
    </row>
    <row r="31" spans="6:10" s="6" customFormat="1" ht="15" customHeight="1">
      <c r="F31" s="32" t="s">
        <v>11</v>
      </c>
      <c r="G31" s="32"/>
      <c r="H31" s="32"/>
      <c r="I31" s="32" t="s">
        <v>11</v>
      </c>
      <c r="J31" s="32"/>
    </row>
    <row r="32" spans="6:10" s="6" customFormat="1" ht="9" customHeight="1">
      <c r="F32" s="32"/>
      <c r="G32" s="32"/>
      <c r="H32" s="32"/>
      <c r="I32" s="32"/>
      <c r="J32" s="32"/>
    </row>
    <row r="33" spans="2:10" s="6" customFormat="1" ht="15" customHeight="1">
      <c r="B33" s="7" t="s">
        <v>89</v>
      </c>
      <c r="J33" s="9"/>
    </row>
    <row r="34" s="6" customFormat="1" ht="7.5" customHeight="1">
      <c r="J34" s="9"/>
    </row>
    <row r="35" spans="2:10" s="6" customFormat="1" ht="15" customHeight="1">
      <c r="B35" s="6" t="s">
        <v>90</v>
      </c>
      <c r="F35" s="170">
        <f>I35-127309</f>
        <v>59354</v>
      </c>
      <c r="G35" s="170"/>
      <c r="H35" s="96"/>
      <c r="I35" s="170">
        <v>186663</v>
      </c>
      <c r="J35" s="74"/>
    </row>
    <row r="36" spans="2:10" s="6" customFormat="1" ht="15" customHeight="1">
      <c r="B36" s="6" t="s">
        <v>91</v>
      </c>
      <c r="F36" s="224">
        <f>I36-3577</f>
        <v>2601</v>
      </c>
      <c r="G36" s="96"/>
      <c r="H36" s="96"/>
      <c r="I36" s="224">
        <v>6178</v>
      </c>
      <c r="J36" s="96"/>
    </row>
    <row r="37" spans="2:10" s="6" customFormat="1" ht="15" customHeight="1">
      <c r="B37" s="6" t="s">
        <v>146</v>
      </c>
      <c r="F37" s="170">
        <f>SUM(F35:F36)</f>
        <v>61955</v>
      </c>
      <c r="G37" s="96"/>
      <c r="H37" s="96"/>
      <c r="I37" s="170">
        <f>SUM(I35:I36)</f>
        <v>192841</v>
      </c>
      <c r="J37" s="96"/>
    </row>
    <row r="38" spans="2:10" s="6" customFormat="1" ht="15" customHeight="1">
      <c r="B38" s="6" t="s">
        <v>147</v>
      </c>
      <c r="F38" s="170">
        <f>I38--19144</f>
        <v>-11228</v>
      </c>
      <c r="G38" s="96"/>
      <c r="H38" s="96"/>
      <c r="I38" s="170">
        <v>-30372</v>
      </c>
      <c r="J38" s="96"/>
    </row>
    <row r="39" spans="2:10" s="6" customFormat="1" ht="15" customHeight="1" thickBot="1">
      <c r="B39" s="6" t="s">
        <v>92</v>
      </c>
      <c r="F39" s="225">
        <f>SUM(F37:F38)</f>
        <v>50727</v>
      </c>
      <c r="G39" s="96"/>
      <c r="H39" s="96"/>
      <c r="I39" s="225">
        <f>SUM(I37:I38)</f>
        <v>162469</v>
      </c>
      <c r="J39" s="74"/>
    </row>
    <row r="40" spans="6:10" s="6" customFormat="1" ht="9" customHeight="1">
      <c r="F40" s="133"/>
      <c r="G40" s="133"/>
      <c r="H40" s="133"/>
      <c r="I40" s="133"/>
      <c r="J40" s="32"/>
    </row>
    <row r="41" spans="2:10" s="6" customFormat="1" ht="15" customHeight="1">
      <c r="B41" s="7" t="s">
        <v>93</v>
      </c>
      <c r="F41" s="170"/>
      <c r="G41" s="170"/>
      <c r="H41" s="170"/>
      <c r="I41" s="170"/>
      <c r="J41" s="50"/>
    </row>
    <row r="42" spans="6:10" s="6" customFormat="1" ht="7.5" customHeight="1">
      <c r="F42" s="170"/>
      <c r="G42" s="170"/>
      <c r="H42" s="170"/>
      <c r="I42" s="170"/>
      <c r="J42" s="50"/>
    </row>
    <row r="43" spans="2:10" s="6" customFormat="1" ht="15" customHeight="1">
      <c r="B43" s="6" t="s">
        <v>90</v>
      </c>
      <c r="F43" s="170">
        <v>30127</v>
      </c>
      <c r="G43" s="170"/>
      <c r="H43" s="170"/>
      <c r="I43" s="170">
        <v>78450</v>
      </c>
      <c r="J43" s="50"/>
    </row>
    <row r="44" spans="2:10" s="6" customFormat="1" ht="15" customHeight="1">
      <c r="B44" s="6" t="s">
        <v>91</v>
      </c>
      <c r="F44" s="96">
        <v>3111</v>
      </c>
      <c r="G44" s="96"/>
      <c r="H44" s="96"/>
      <c r="I44" s="170">
        <v>7232</v>
      </c>
      <c r="J44" s="74"/>
    </row>
    <row r="45" spans="2:10" s="6" customFormat="1" ht="15" customHeight="1">
      <c r="B45" s="6" t="s">
        <v>135</v>
      </c>
      <c r="F45" s="224">
        <f>'IS'!E22</f>
        <v>3381</v>
      </c>
      <c r="G45" s="96"/>
      <c r="H45" s="96"/>
      <c r="I45" s="224">
        <f>'IS'!I22</f>
        <v>6865</v>
      </c>
      <c r="J45" s="74"/>
    </row>
    <row r="46" spans="2:10" s="6" customFormat="1" ht="15" customHeight="1">
      <c r="B46" s="6" t="s">
        <v>136</v>
      </c>
      <c r="F46" s="170">
        <f>SUM(F43:F45)</f>
        <v>36619</v>
      </c>
      <c r="G46" s="96"/>
      <c r="H46" s="96"/>
      <c r="I46" s="170">
        <f>SUM(I43:I45)</f>
        <v>92547</v>
      </c>
      <c r="J46" s="74"/>
    </row>
    <row r="47" spans="2:10" s="6" customFormat="1" ht="15" customHeight="1">
      <c r="B47" s="6" t="s">
        <v>137</v>
      </c>
      <c r="F47" s="224">
        <f>'IS'!E24</f>
        <v>-4689</v>
      </c>
      <c r="G47" s="96">
        <f>'IS'!F24</f>
        <v>0</v>
      </c>
      <c r="H47" s="96"/>
      <c r="I47" s="224">
        <f>'IS'!I24</f>
        <v>-15785</v>
      </c>
      <c r="J47" s="74"/>
    </row>
    <row r="48" spans="2:10" s="6" customFormat="1" ht="15" customHeight="1" thickBot="1">
      <c r="B48" s="6" t="s">
        <v>10</v>
      </c>
      <c r="F48" s="225">
        <f>SUM(F46:F47)</f>
        <v>31930</v>
      </c>
      <c r="G48" s="96"/>
      <c r="H48" s="96"/>
      <c r="I48" s="225">
        <f>SUM(I46:I47)</f>
        <v>76762</v>
      </c>
      <c r="J48" s="74"/>
    </row>
    <row r="49" spans="6:10" s="6" customFormat="1" ht="15" customHeight="1">
      <c r="F49" s="95"/>
      <c r="G49" s="37"/>
      <c r="H49" s="37"/>
      <c r="I49" s="95"/>
      <c r="J49" s="35"/>
    </row>
    <row r="50" spans="6:10" s="6" customFormat="1" ht="15" customHeight="1">
      <c r="F50" s="95"/>
      <c r="G50" s="37"/>
      <c r="H50" s="37"/>
      <c r="I50" s="95"/>
      <c r="J50" s="35"/>
    </row>
    <row r="53" spans="1:9" ht="16.5" customHeight="1">
      <c r="A53" s="1" t="s">
        <v>0</v>
      </c>
      <c r="I53" s="142"/>
    </row>
    <row r="54" ht="15" customHeight="1">
      <c r="A54" s="2" t="s">
        <v>1</v>
      </c>
    </row>
    <row r="55" ht="15" customHeight="1">
      <c r="A55" s="61" t="str">
        <f>A3</f>
        <v>Unaudited Results for the Third Financial Quarter Ended 31 January 2008</v>
      </c>
    </row>
    <row r="57" s="6" customFormat="1" ht="15" customHeight="1">
      <c r="A57" s="7" t="str">
        <f>+A5</f>
        <v>NOTES TO THE QUARTERLY FINANCIAL STATEMENTS - CONT'D</v>
      </c>
    </row>
    <row r="58" s="6" customFormat="1" ht="15" customHeight="1">
      <c r="A58" s="7"/>
    </row>
    <row r="59" spans="1:2" s="6" customFormat="1" ht="15" customHeight="1">
      <c r="A59" s="29" t="s">
        <v>99</v>
      </c>
      <c r="B59" s="7" t="s">
        <v>178</v>
      </c>
    </row>
    <row r="60" s="6" customFormat="1" ht="15" customHeight="1"/>
    <row r="61" s="31" customFormat="1" ht="15" customHeight="1">
      <c r="A61" s="30"/>
    </row>
    <row r="62" spans="1:17" s="31" customFormat="1" ht="15" customHeight="1">
      <c r="A62" s="30"/>
      <c r="Q62" s="31" t="s">
        <v>13</v>
      </c>
    </row>
    <row r="63" s="31" customFormat="1" ht="15" customHeight="1">
      <c r="A63" s="30"/>
    </row>
    <row r="64" s="232" customFormat="1" ht="15" customHeight="1">
      <c r="A64" s="231"/>
    </row>
    <row r="65" spans="1:17" s="232" customFormat="1" ht="15" customHeight="1">
      <c r="A65" s="231"/>
      <c r="Q65" s="232" t="s">
        <v>13</v>
      </c>
    </row>
    <row r="66" s="232" customFormat="1" ht="15" customHeight="1">
      <c r="A66" s="231"/>
    </row>
    <row r="67" s="233" customFormat="1" ht="15" customHeight="1"/>
    <row r="68" s="233" customFormat="1" ht="15" customHeight="1"/>
    <row r="69" s="40" customFormat="1" ht="15" customHeight="1"/>
    <row r="70" s="40" customFormat="1" ht="15" customHeight="1"/>
    <row r="71" spans="1:8" s="6" customFormat="1" ht="15" customHeight="1">
      <c r="A71" s="29" t="s">
        <v>100</v>
      </c>
      <c r="B71" s="7" t="s">
        <v>269</v>
      </c>
      <c r="F71" s="9"/>
      <c r="G71" s="9"/>
      <c r="H71" s="9"/>
    </row>
    <row r="72" s="6" customFormat="1" ht="15" customHeight="1"/>
    <row r="73" s="31" customFormat="1" ht="15" customHeight="1">
      <c r="A73" s="30"/>
    </row>
    <row r="74" s="6" customFormat="1" ht="15" customHeight="1"/>
    <row r="75" s="6" customFormat="1" ht="15" customHeight="1"/>
    <row r="76" s="6" customFormat="1" ht="15" customHeight="1"/>
    <row r="77" ht="15" customHeight="1">
      <c r="B77" s="236"/>
    </row>
    <row r="103" spans="1:9" ht="16.5" customHeight="1">
      <c r="A103" s="1" t="s">
        <v>0</v>
      </c>
      <c r="I103" s="142"/>
    </row>
    <row r="104" ht="15" customHeight="1">
      <c r="A104" s="2" t="s">
        <v>1</v>
      </c>
    </row>
    <row r="105" ht="15" customHeight="1">
      <c r="A105" s="61" t="str">
        <f>A55</f>
        <v>Unaudited Results for the Third Financial Quarter Ended 31 January 2008</v>
      </c>
    </row>
    <row r="107" s="6" customFormat="1" ht="15" customHeight="1">
      <c r="A107" s="7" t="str">
        <f>+A57</f>
        <v>NOTES TO THE QUARTERLY FINANCIAL STATEMENTS - CONT'D</v>
      </c>
    </row>
    <row r="109" spans="1:8" s="6" customFormat="1" ht="15" customHeight="1">
      <c r="A109" s="29" t="s">
        <v>101</v>
      </c>
      <c r="B109" s="7" t="s">
        <v>179</v>
      </c>
      <c r="F109" s="9"/>
      <c r="G109" s="9"/>
      <c r="H109" s="9"/>
    </row>
    <row r="110" spans="1:8" s="6" customFormat="1" ht="15" customHeight="1">
      <c r="A110" s="29"/>
      <c r="B110" s="7"/>
      <c r="F110" s="9"/>
      <c r="G110" s="9"/>
      <c r="H110" s="9"/>
    </row>
    <row r="111" spans="1:13" s="23" customFormat="1" ht="15" customHeight="1">
      <c r="A111" s="27"/>
      <c r="B111" s="236" t="s">
        <v>82</v>
      </c>
      <c r="C111" s="24"/>
      <c r="D111" s="24"/>
      <c r="E111" s="24"/>
      <c r="F111" s="26"/>
      <c r="G111" s="26"/>
      <c r="H111" s="26"/>
      <c r="I111" s="26"/>
      <c r="J111" s="26"/>
      <c r="K111" s="26"/>
      <c r="L111" s="26"/>
      <c r="M111" s="26"/>
    </row>
    <row r="112" spans="1:13" s="23" customFormat="1" ht="15" customHeight="1">
      <c r="A112" s="27"/>
      <c r="B112" s="6"/>
      <c r="C112" s="24"/>
      <c r="D112" s="24"/>
      <c r="E112" s="24"/>
      <c r="F112" s="26"/>
      <c r="G112" s="26"/>
      <c r="H112" s="26"/>
      <c r="I112" s="26"/>
      <c r="J112" s="26"/>
      <c r="K112" s="26"/>
      <c r="L112" s="26"/>
      <c r="M112" s="26"/>
    </row>
    <row r="113" spans="1:13" s="23" customFormat="1" ht="15" customHeight="1">
      <c r="A113" s="27"/>
      <c r="B113" s="6"/>
      <c r="C113" s="24"/>
      <c r="D113" s="24"/>
      <c r="E113" s="24"/>
      <c r="F113" s="26"/>
      <c r="G113" s="26"/>
      <c r="H113" s="26"/>
      <c r="I113" s="26"/>
      <c r="J113" s="26"/>
      <c r="K113" s="26"/>
      <c r="L113" s="26"/>
      <c r="M113" s="26"/>
    </row>
    <row r="114" spans="1:13" s="23" customFormat="1" ht="15" customHeight="1">
      <c r="A114" s="27"/>
      <c r="B114" s="6"/>
      <c r="C114" s="24"/>
      <c r="D114" s="24"/>
      <c r="E114" s="24"/>
      <c r="F114" s="26"/>
      <c r="G114" s="26"/>
      <c r="H114" s="26"/>
      <c r="I114" s="26"/>
      <c r="J114" s="26"/>
      <c r="K114" s="26"/>
      <c r="L114" s="26"/>
      <c r="M114" s="26"/>
    </row>
    <row r="115" spans="6:13" s="24" customFormat="1" ht="15" customHeight="1">
      <c r="F115" s="26"/>
      <c r="G115" s="26"/>
      <c r="H115" s="26"/>
      <c r="I115" s="237" t="s">
        <v>145</v>
      </c>
      <c r="J115" s="26"/>
      <c r="K115" s="26"/>
      <c r="L115" s="26"/>
      <c r="M115" s="26"/>
    </row>
    <row r="116" spans="1:10" s="31" customFormat="1" ht="15" customHeight="1">
      <c r="A116" s="30"/>
      <c r="F116" s="32" t="s">
        <v>130</v>
      </c>
      <c r="G116" s="93"/>
      <c r="H116" s="32"/>
      <c r="I116" s="32" t="str">
        <f>I28</f>
        <v>Nine Months</v>
      </c>
      <c r="J116" s="93"/>
    </row>
    <row r="117" spans="6:10" s="6" customFormat="1" ht="15" customHeight="1">
      <c r="F117" s="32" t="s">
        <v>148</v>
      </c>
      <c r="G117" s="93"/>
      <c r="H117" s="32"/>
      <c r="I117" s="32" t="s">
        <v>127</v>
      </c>
      <c r="J117" s="93"/>
    </row>
    <row r="118" spans="6:10" s="6" customFormat="1" ht="15" customHeight="1">
      <c r="F118" s="119" t="str">
        <f>F30</f>
        <v>31 January 2008</v>
      </c>
      <c r="G118" s="32"/>
      <c r="H118" s="32"/>
      <c r="I118" s="119" t="str">
        <f>I30</f>
        <v>31 January 2008</v>
      </c>
      <c r="J118" s="32"/>
    </row>
    <row r="119" spans="6:10" s="6" customFormat="1" ht="15" customHeight="1">
      <c r="F119" s="32" t="s">
        <v>11</v>
      </c>
      <c r="G119" s="32"/>
      <c r="H119" s="32"/>
      <c r="I119" s="32" t="s">
        <v>11</v>
      </c>
      <c r="J119" s="32"/>
    </row>
    <row r="120" spans="6:13" s="6" customFormat="1" ht="15" customHeight="1">
      <c r="F120" s="9"/>
      <c r="G120" s="9"/>
      <c r="H120" s="9"/>
      <c r="I120" s="9"/>
      <c r="J120" s="9"/>
      <c r="K120" s="9"/>
      <c r="L120" s="9"/>
      <c r="M120" s="9"/>
    </row>
    <row r="121" spans="3:13" s="6" customFormat="1" ht="15" customHeight="1">
      <c r="C121" s="7" t="s">
        <v>114</v>
      </c>
      <c r="F121" s="9"/>
      <c r="G121" s="9"/>
      <c r="H121" s="9"/>
      <c r="I121" s="9"/>
      <c r="J121" s="9"/>
      <c r="K121" s="9"/>
      <c r="L121" s="9"/>
      <c r="M121" s="9"/>
    </row>
    <row r="122" spans="3:13" s="6" customFormat="1" ht="15" customHeight="1" thickBot="1">
      <c r="C122" s="6" t="s">
        <v>115</v>
      </c>
      <c r="F122" s="212">
        <f>I122-4881</f>
        <v>375</v>
      </c>
      <c r="G122" s="96"/>
      <c r="H122" s="96"/>
      <c r="I122" s="212">
        <v>5256</v>
      </c>
      <c r="J122" s="74"/>
      <c r="K122" s="9"/>
      <c r="L122" s="9"/>
      <c r="M122" s="9"/>
    </row>
    <row r="123" spans="3:13" s="6" customFormat="1" ht="15" customHeight="1" hidden="1" thickBot="1">
      <c r="C123" s="6" t="s">
        <v>117</v>
      </c>
      <c r="F123" s="212">
        <v>0</v>
      </c>
      <c r="G123" s="96"/>
      <c r="H123" s="96"/>
      <c r="I123" s="212">
        <f>F123</f>
        <v>0</v>
      </c>
      <c r="J123" s="74"/>
      <c r="K123" s="9"/>
      <c r="L123" s="9"/>
      <c r="M123" s="9"/>
    </row>
    <row r="124" spans="6:13" s="6" customFormat="1" ht="15" customHeight="1">
      <c r="F124" s="96"/>
      <c r="G124" s="96"/>
      <c r="H124" s="96"/>
      <c r="I124" s="96"/>
      <c r="J124" s="74"/>
      <c r="K124" s="9"/>
      <c r="L124" s="9"/>
      <c r="M124" s="9"/>
    </row>
    <row r="125" spans="3:13" s="6" customFormat="1" ht="15" customHeight="1">
      <c r="C125" s="7" t="s">
        <v>116</v>
      </c>
      <c r="F125" s="96"/>
      <c r="G125" s="96"/>
      <c r="H125" s="96"/>
      <c r="I125" s="96"/>
      <c r="J125" s="74"/>
      <c r="K125" s="9"/>
      <c r="L125" s="9"/>
      <c r="M125" s="9"/>
    </row>
    <row r="126" spans="3:13" s="6" customFormat="1" ht="15" customHeight="1" thickBot="1">
      <c r="C126" s="6" t="s">
        <v>115</v>
      </c>
      <c r="F126" s="212">
        <f>I126-4121</f>
        <v>5201</v>
      </c>
      <c r="G126" s="96"/>
      <c r="H126" s="96"/>
      <c r="I126" s="212">
        <f>8726+596</f>
        <v>9322</v>
      </c>
      <c r="J126" s="74"/>
      <c r="K126" s="9"/>
      <c r="L126" s="9"/>
      <c r="M126" s="9"/>
    </row>
    <row r="127" spans="3:13" s="6" customFormat="1" ht="15" customHeight="1" hidden="1" thickBot="1">
      <c r="C127" s="6" t="s">
        <v>117</v>
      </c>
      <c r="F127" s="212">
        <v>0</v>
      </c>
      <c r="G127" s="96"/>
      <c r="H127" s="96"/>
      <c r="I127" s="212">
        <f>F127</f>
        <v>0</v>
      </c>
      <c r="J127" s="74"/>
      <c r="K127" s="9"/>
      <c r="L127" s="9"/>
      <c r="M127" s="9"/>
    </row>
    <row r="128" spans="6:13" s="6" customFormat="1" ht="15" customHeight="1">
      <c r="F128" s="96"/>
      <c r="G128" s="96"/>
      <c r="H128" s="96"/>
      <c r="I128" s="96"/>
      <c r="J128" s="74"/>
      <c r="K128" s="9"/>
      <c r="L128" s="9"/>
      <c r="M128" s="9"/>
    </row>
    <row r="129" spans="3:13" s="6" customFormat="1" ht="15" customHeight="1">
      <c r="C129" s="7" t="s">
        <v>272</v>
      </c>
      <c r="F129" s="96"/>
      <c r="G129" s="96"/>
      <c r="H129" s="96"/>
      <c r="I129" s="96"/>
      <c r="J129" s="74"/>
      <c r="K129" s="9"/>
      <c r="L129" s="9"/>
      <c r="M129" s="9"/>
    </row>
    <row r="130" spans="3:13" s="6" customFormat="1" ht="15" customHeight="1" thickBot="1">
      <c r="C130" s="6" t="s">
        <v>115</v>
      </c>
      <c r="F130" s="212">
        <f>I130-65</f>
        <v>521</v>
      </c>
      <c r="G130" s="96"/>
      <c r="H130" s="96"/>
      <c r="I130" s="212">
        <v>586</v>
      </c>
      <c r="J130" s="74"/>
      <c r="K130" s="9"/>
      <c r="L130" s="9"/>
      <c r="M130" s="9"/>
    </row>
    <row r="131" spans="3:13" s="6" customFormat="1" ht="15" customHeight="1" hidden="1" thickBot="1">
      <c r="C131" s="6" t="s">
        <v>117</v>
      </c>
      <c r="F131" s="195">
        <v>0</v>
      </c>
      <c r="G131" s="44"/>
      <c r="H131" s="44"/>
      <c r="I131" s="196">
        <f>F131</f>
        <v>0</v>
      </c>
      <c r="J131" s="9"/>
      <c r="K131" s="9"/>
      <c r="L131" s="9"/>
      <c r="M131" s="9"/>
    </row>
    <row r="132" spans="6:13" s="6" customFormat="1" ht="15" customHeight="1">
      <c r="F132" s="171"/>
      <c r="G132" s="44"/>
      <c r="H132" s="44"/>
      <c r="I132" s="172"/>
      <c r="J132" s="9"/>
      <c r="K132" s="9"/>
      <c r="L132" s="9"/>
      <c r="M132" s="9"/>
    </row>
    <row r="133" spans="1:13" s="23" customFormat="1" ht="15" customHeight="1">
      <c r="A133" s="27"/>
      <c r="B133" s="236" t="s">
        <v>83</v>
      </c>
      <c r="C133" s="24"/>
      <c r="D133" s="24"/>
      <c r="E133" s="24"/>
      <c r="F133" s="26"/>
      <c r="G133" s="26"/>
      <c r="H133" s="26"/>
      <c r="I133" s="26"/>
      <c r="J133" s="26"/>
      <c r="K133" s="26"/>
      <c r="L133" s="26"/>
      <c r="M133" s="26"/>
    </row>
    <row r="134" spans="1:13" s="23" customFormat="1" ht="15" customHeight="1">
      <c r="A134" s="27"/>
      <c r="B134" s="6"/>
      <c r="C134" s="24"/>
      <c r="D134" s="24"/>
      <c r="E134" s="24"/>
      <c r="F134" s="26"/>
      <c r="G134" s="26"/>
      <c r="H134" s="26"/>
      <c r="I134" s="26"/>
      <c r="J134" s="26"/>
      <c r="K134" s="26"/>
      <c r="L134" s="26"/>
      <c r="M134" s="26"/>
    </row>
    <row r="135" spans="1:13" s="23" customFormat="1" ht="15" customHeight="1">
      <c r="A135" s="27"/>
      <c r="B135" s="6"/>
      <c r="C135" s="24"/>
      <c r="D135" s="24"/>
      <c r="E135" s="24"/>
      <c r="F135" s="26"/>
      <c r="G135" s="26"/>
      <c r="H135" s="26"/>
      <c r="I135" s="26"/>
      <c r="J135" s="26"/>
      <c r="K135" s="26"/>
      <c r="L135" s="26"/>
      <c r="M135" s="26"/>
    </row>
    <row r="136" spans="6:13" s="6" customFormat="1" ht="15" customHeight="1">
      <c r="F136" s="239" t="s">
        <v>260</v>
      </c>
      <c r="G136" s="239"/>
      <c r="H136" s="239"/>
      <c r="I136" s="239"/>
      <c r="J136" s="9"/>
      <c r="K136" s="9"/>
      <c r="L136" s="9"/>
      <c r="M136" s="9"/>
    </row>
    <row r="137" spans="6:13" s="6" customFormat="1" ht="15" customHeight="1">
      <c r="F137" s="32" t="s">
        <v>150</v>
      </c>
      <c r="G137" s="9"/>
      <c r="H137" s="9"/>
      <c r="I137" s="32" t="s">
        <v>152</v>
      </c>
      <c r="J137" s="9"/>
      <c r="K137" s="9"/>
      <c r="L137" s="9"/>
      <c r="M137" s="9"/>
    </row>
    <row r="138" spans="6:13" s="6" customFormat="1" ht="15" customHeight="1">
      <c r="F138" s="120" t="s">
        <v>149</v>
      </c>
      <c r="G138" s="9"/>
      <c r="H138" s="9"/>
      <c r="I138" s="103" t="s">
        <v>151</v>
      </c>
      <c r="J138" s="9"/>
      <c r="K138" s="9"/>
      <c r="L138" s="9"/>
      <c r="M138" s="9"/>
    </row>
    <row r="139" spans="6:13" s="6" customFormat="1" ht="15" customHeight="1">
      <c r="F139" s="32" t="s">
        <v>11</v>
      </c>
      <c r="G139" s="9"/>
      <c r="H139" s="9"/>
      <c r="I139" s="32" t="s">
        <v>11</v>
      </c>
      <c r="J139" s="9"/>
      <c r="K139" s="9"/>
      <c r="L139" s="9"/>
      <c r="M139" s="9"/>
    </row>
    <row r="140" spans="6:13" s="6" customFormat="1" ht="15" customHeight="1">
      <c r="F140" s="74"/>
      <c r="G140" s="9"/>
      <c r="H140" s="9"/>
      <c r="I140" s="9"/>
      <c r="J140" s="9"/>
      <c r="K140" s="9"/>
      <c r="L140" s="9"/>
      <c r="M140" s="9"/>
    </row>
    <row r="141" spans="3:13" s="6" customFormat="1" ht="15" customHeight="1">
      <c r="C141" s="6" t="s">
        <v>118</v>
      </c>
      <c r="F141" s="96">
        <f>'BS'!E28</f>
        <v>4920</v>
      </c>
      <c r="G141" s="44"/>
      <c r="H141" s="44"/>
      <c r="I141" s="96">
        <v>15782</v>
      </c>
      <c r="J141" s="74"/>
      <c r="K141" s="9"/>
      <c r="L141" s="9"/>
      <c r="M141" s="9"/>
    </row>
    <row r="142" spans="6:13" s="6" customFormat="1" ht="6.75" customHeight="1">
      <c r="F142" s="96"/>
      <c r="G142" s="44"/>
      <c r="H142" s="44"/>
      <c r="I142" s="96"/>
      <c r="J142" s="74"/>
      <c r="K142" s="9"/>
      <c r="L142" s="9"/>
      <c r="M142" s="9"/>
    </row>
    <row r="143" spans="3:13" s="6" customFormat="1" ht="15" customHeight="1">
      <c r="C143" s="6" t="s">
        <v>119</v>
      </c>
      <c r="F143" s="96">
        <f>F141</f>
        <v>4920</v>
      </c>
      <c r="G143" s="44"/>
      <c r="H143" s="44"/>
      <c r="I143" s="96">
        <f>I141</f>
        <v>15782</v>
      </c>
      <c r="J143" s="74"/>
      <c r="K143" s="9"/>
      <c r="L143" s="9"/>
      <c r="M143" s="9"/>
    </row>
    <row r="144" spans="6:13" s="6" customFormat="1" ht="6.75" customHeight="1">
      <c r="F144" s="96"/>
      <c r="G144" s="44"/>
      <c r="H144" s="44"/>
      <c r="I144" s="96"/>
      <c r="J144" s="74"/>
      <c r="K144" s="9"/>
      <c r="L144" s="9"/>
      <c r="M144" s="9"/>
    </row>
    <row r="145" spans="3:13" s="6" customFormat="1" ht="15" customHeight="1" thickBot="1">
      <c r="C145" s="6" t="s">
        <v>120</v>
      </c>
      <c r="F145" s="212">
        <v>5194</v>
      </c>
      <c r="G145" s="44"/>
      <c r="H145" s="44"/>
      <c r="I145" s="212">
        <v>45994</v>
      </c>
      <c r="J145" s="74"/>
      <c r="K145" s="9"/>
      <c r="L145" s="9"/>
      <c r="M145" s="9"/>
    </row>
    <row r="146" spans="6:13" s="6" customFormat="1" ht="15" customHeight="1">
      <c r="F146" s="96"/>
      <c r="G146" s="9"/>
      <c r="H146" s="9"/>
      <c r="I146" s="96"/>
      <c r="J146" s="74"/>
      <c r="K146" s="9"/>
      <c r="L146" s="9"/>
      <c r="M146" s="9"/>
    </row>
    <row r="147" spans="6:13" s="6" customFormat="1" ht="15" customHeight="1">
      <c r="F147" s="9"/>
      <c r="G147" s="9"/>
      <c r="H147" s="9"/>
      <c r="I147" s="74"/>
      <c r="J147" s="74"/>
      <c r="K147" s="9"/>
      <c r="L147" s="9"/>
      <c r="M147" s="9"/>
    </row>
    <row r="148" spans="1:8" s="6" customFormat="1" ht="15" customHeight="1">
      <c r="A148" s="29" t="s">
        <v>102</v>
      </c>
      <c r="B148" s="7" t="s">
        <v>180</v>
      </c>
      <c r="F148" s="9"/>
      <c r="G148" s="9"/>
      <c r="H148" s="9"/>
    </row>
    <row r="149" spans="1:8" s="6" customFormat="1" ht="15" customHeight="1">
      <c r="A149" s="29"/>
      <c r="B149" s="7"/>
      <c r="F149" s="9"/>
      <c r="G149" s="9"/>
      <c r="H149" s="9"/>
    </row>
    <row r="150" spans="1:13" s="23" customFormat="1" ht="15" customHeight="1">
      <c r="A150" s="27"/>
      <c r="B150" s="6"/>
      <c r="C150" s="24"/>
      <c r="D150" s="24"/>
      <c r="E150" s="24"/>
      <c r="F150" s="26"/>
      <c r="G150" s="26"/>
      <c r="H150" s="26"/>
      <c r="I150" s="26"/>
      <c r="J150" s="26"/>
      <c r="K150" s="26"/>
      <c r="L150" s="26"/>
      <c r="M150" s="26"/>
    </row>
    <row r="151" spans="1:13" s="23" customFormat="1" ht="15" customHeight="1">
      <c r="A151" s="27"/>
      <c r="B151" s="6"/>
      <c r="C151" s="24"/>
      <c r="D151" s="24"/>
      <c r="E151" s="24"/>
      <c r="F151" s="26"/>
      <c r="G151" s="26"/>
      <c r="H151" s="26"/>
      <c r="I151" s="26"/>
      <c r="J151" s="26"/>
      <c r="K151" s="26"/>
      <c r="L151" s="26"/>
      <c r="M151" s="26"/>
    </row>
    <row r="152" spans="1:13" s="23" customFormat="1" ht="15" customHeight="1">
      <c r="A152" s="27"/>
      <c r="B152" s="6"/>
      <c r="C152" s="24"/>
      <c r="D152" s="24"/>
      <c r="E152" s="24"/>
      <c r="F152" s="26"/>
      <c r="G152" s="26"/>
      <c r="H152" s="26"/>
      <c r="I152" s="26"/>
      <c r="J152" s="26"/>
      <c r="K152" s="26"/>
      <c r="L152" s="26"/>
      <c r="M152" s="26"/>
    </row>
    <row r="158" spans="1:9" ht="16.5" customHeight="1">
      <c r="A158" s="1" t="s">
        <v>0</v>
      </c>
      <c r="I158" s="142"/>
    </row>
    <row r="159" ht="15" customHeight="1">
      <c r="A159" s="2" t="s">
        <v>1</v>
      </c>
    </row>
    <row r="160" ht="15" customHeight="1">
      <c r="A160" s="61" t="str">
        <f>A105</f>
        <v>Unaudited Results for the Third Financial Quarter Ended 31 January 2008</v>
      </c>
    </row>
    <row r="162" s="6" customFormat="1" ht="15" customHeight="1">
      <c r="A162" s="7" t="str">
        <f>+A107</f>
        <v>NOTES TO THE QUARTERLY FINANCIAL STATEMENTS - CONT'D</v>
      </c>
    </row>
    <row r="163" spans="6:13" s="6" customFormat="1" ht="15" customHeight="1">
      <c r="F163" s="74"/>
      <c r="G163" s="9"/>
      <c r="H163" s="9"/>
      <c r="I163" s="9"/>
      <c r="J163" s="9"/>
      <c r="K163" s="9"/>
      <c r="L163" s="9"/>
      <c r="M163" s="9"/>
    </row>
    <row r="164" spans="1:8" s="6" customFormat="1" ht="15" customHeight="1">
      <c r="A164" s="29" t="s">
        <v>103</v>
      </c>
      <c r="B164" s="7" t="s">
        <v>181</v>
      </c>
      <c r="F164" s="9"/>
      <c r="G164" s="9"/>
      <c r="H164" s="9"/>
    </row>
    <row r="165" spans="1:8" s="6" customFormat="1" ht="12.75" customHeight="1">
      <c r="A165" s="29"/>
      <c r="B165" s="7"/>
      <c r="F165" s="9"/>
      <c r="G165" s="9"/>
      <c r="H165" s="9"/>
    </row>
    <row r="166" s="6" customFormat="1" ht="15" customHeight="1">
      <c r="I166" s="32" t="s">
        <v>145</v>
      </c>
    </row>
    <row r="167" spans="1:10" s="31" customFormat="1" ht="15" customHeight="1">
      <c r="A167" s="30"/>
      <c r="F167" s="32" t="s">
        <v>130</v>
      </c>
      <c r="G167" s="93"/>
      <c r="H167" s="32"/>
      <c r="I167" s="32" t="str">
        <f>I116</f>
        <v>Nine Months</v>
      </c>
      <c r="J167" s="93"/>
    </row>
    <row r="168" spans="6:10" s="6" customFormat="1" ht="15" customHeight="1">
      <c r="F168" s="32" t="s">
        <v>148</v>
      </c>
      <c r="G168" s="93"/>
      <c r="H168" s="32"/>
      <c r="I168" s="32" t="s">
        <v>127</v>
      </c>
      <c r="J168" s="93"/>
    </row>
    <row r="169" spans="6:10" s="6" customFormat="1" ht="15" customHeight="1">
      <c r="F169" s="119" t="str">
        <f>F118</f>
        <v>31 January 2008</v>
      </c>
      <c r="G169" s="32"/>
      <c r="H169" s="32"/>
      <c r="I169" s="119" t="str">
        <f>I118</f>
        <v>31 January 2008</v>
      </c>
      <c r="J169" s="32"/>
    </row>
    <row r="170" spans="6:10" s="6" customFormat="1" ht="15" customHeight="1">
      <c r="F170" s="32" t="s">
        <v>11</v>
      </c>
      <c r="G170" s="32"/>
      <c r="H170" s="32"/>
      <c r="I170" s="32" t="s">
        <v>11</v>
      </c>
      <c r="J170" s="32"/>
    </row>
    <row r="171" s="6" customFormat="1" ht="12" customHeight="1"/>
    <row r="172" spans="2:9" s="6" customFormat="1" ht="15" customHeight="1">
      <c r="B172" s="6" t="s">
        <v>110</v>
      </c>
      <c r="F172" s="227">
        <f>I172-5870</f>
        <v>2155</v>
      </c>
      <c r="G172" s="40"/>
      <c r="H172" s="40"/>
      <c r="I172" s="227">
        <v>8025</v>
      </c>
    </row>
    <row r="173" spans="2:9" s="6" customFormat="1" ht="15" customHeight="1">
      <c r="B173" s="6" t="s">
        <v>111</v>
      </c>
      <c r="F173" s="227">
        <f>I173-5226</f>
        <v>2534</v>
      </c>
      <c r="G173" s="40"/>
      <c r="H173" s="40"/>
      <c r="I173" s="227">
        <v>7760</v>
      </c>
    </row>
    <row r="174" spans="6:10" s="6" customFormat="1" ht="15" customHeight="1" thickBot="1">
      <c r="F174" s="228">
        <f>SUM(F172:F173)</f>
        <v>4689</v>
      </c>
      <c r="G174" s="44"/>
      <c r="H174" s="44"/>
      <c r="I174" s="229">
        <f>SUM(I172:I173)</f>
        <v>15785</v>
      </c>
      <c r="J174" s="44"/>
    </row>
    <row r="175" s="6" customFormat="1" ht="15" customHeight="1"/>
    <row r="176" s="31" customFormat="1" ht="15" customHeight="1">
      <c r="A176" s="30"/>
    </row>
    <row r="177" s="6" customFormat="1" ht="15" customHeight="1"/>
    <row r="178" s="6" customFormat="1" ht="15" customHeight="1"/>
    <row r="179" s="6" customFormat="1" ht="15" customHeight="1"/>
    <row r="180" s="6" customFormat="1" ht="15" customHeight="1"/>
    <row r="181" s="6" customFormat="1" ht="15" customHeight="1"/>
    <row r="182" spans="1:8" s="6" customFormat="1" ht="15" customHeight="1">
      <c r="A182" s="29" t="s">
        <v>104</v>
      </c>
      <c r="B182" s="7" t="s">
        <v>182</v>
      </c>
      <c r="F182" s="9"/>
      <c r="G182" s="9"/>
      <c r="H182" s="9"/>
    </row>
    <row r="183" spans="1:8" s="6" customFormat="1" ht="15" customHeight="1">
      <c r="A183" s="29"/>
      <c r="B183" s="7"/>
      <c r="F183" s="9"/>
      <c r="G183" s="9"/>
      <c r="H183" s="9"/>
    </row>
    <row r="184" spans="1:13" s="23" customFormat="1" ht="15" customHeight="1">
      <c r="A184" s="27"/>
      <c r="B184" s="6"/>
      <c r="C184" s="24"/>
      <c r="D184" s="24"/>
      <c r="E184" s="24"/>
      <c r="F184" s="26"/>
      <c r="G184" s="26"/>
      <c r="H184" s="26"/>
      <c r="I184" s="26"/>
      <c r="J184" s="26"/>
      <c r="K184" s="26"/>
      <c r="L184" s="26"/>
      <c r="M184" s="26"/>
    </row>
    <row r="185" spans="1:13" s="23" customFormat="1" ht="15" customHeight="1">
      <c r="A185" s="27"/>
      <c r="B185" s="6"/>
      <c r="C185" s="24"/>
      <c r="D185" s="24"/>
      <c r="E185" s="24"/>
      <c r="F185" s="26"/>
      <c r="G185" s="26"/>
      <c r="H185" s="26"/>
      <c r="I185" s="26"/>
      <c r="J185" s="26"/>
      <c r="K185" s="26"/>
      <c r="L185" s="26"/>
      <c r="M185" s="26"/>
    </row>
    <row r="186" spans="6:13" s="6" customFormat="1" ht="15" customHeight="1">
      <c r="F186" s="74"/>
      <c r="G186" s="9"/>
      <c r="H186" s="9"/>
      <c r="I186" s="9"/>
      <c r="J186" s="9"/>
      <c r="K186" s="9"/>
      <c r="L186" s="9"/>
      <c r="M186" s="9"/>
    </row>
    <row r="187" spans="1:8" s="6" customFormat="1" ht="15" customHeight="1">
      <c r="A187" s="29" t="s">
        <v>105</v>
      </c>
      <c r="B187" s="7" t="s">
        <v>183</v>
      </c>
      <c r="F187" s="9"/>
      <c r="G187" s="9"/>
      <c r="H187" s="9"/>
    </row>
    <row r="188" spans="6:13" s="6" customFormat="1" ht="15" customHeight="1">
      <c r="F188" s="9"/>
      <c r="G188" s="9"/>
      <c r="H188" s="9"/>
      <c r="I188" s="9"/>
      <c r="J188" s="9"/>
      <c r="K188" s="9"/>
      <c r="L188" s="9"/>
      <c r="M188" s="9"/>
    </row>
    <row r="189" spans="1:13" s="23" customFormat="1" ht="15" customHeight="1">
      <c r="A189" s="27"/>
      <c r="B189" s="6"/>
      <c r="C189" s="24"/>
      <c r="D189" s="24"/>
      <c r="E189" s="24"/>
      <c r="F189" s="26"/>
      <c r="G189" s="26"/>
      <c r="H189" s="26"/>
      <c r="I189" s="26"/>
      <c r="J189" s="26"/>
      <c r="K189" s="26"/>
      <c r="L189" s="26"/>
      <c r="M189" s="26"/>
    </row>
    <row r="190" spans="6:13" s="6" customFormat="1" ht="15" customHeight="1">
      <c r="F190" s="9"/>
      <c r="G190" s="9"/>
      <c r="H190" s="9"/>
      <c r="I190" s="9"/>
      <c r="J190" s="9"/>
      <c r="K190" s="9"/>
      <c r="L190" s="9"/>
      <c r="M190" s="9"/>
    </row>
    <row r="191" spans="6:13" s="6" customFormat="1" ht="15" customHeight="1">
      <c r="F191" s="9"/>
      <c r="G191" s="9"/>
      <c r="H191" s="9"/>
      <c r="I191" s="9"/>
      <c r="J191" s="9"/>
      <c r="K191" s="9"/>
      <c r="L191" s="9"/>
      <c r="M191" s="9"/>
    </row>
    <row r="192" spans="6:13" s="6" customFormat="1" ht="15" customHeight="1">
      <c r="F192" s="9"/>
      <c r="G192" s="9"/>
      <c r="H192" s="9"/>
      <c r="I192" s="9"/>
      <c r="J192" s="9"/>
      <c r="K192" s="9"/>
      <c r="L192" s="9"/>
      <c r="M192" s="9"/>
    </row>
    <row r="193" spans="1:8" s="6" customFormat="1" ht="15" customHeight="1">
      <c r="A193" s="29" t="s">
        <v>106</v>
      </c>
      <c r="B193" s="7" t="s">
        <v>184</v>
      </c>
      <c r="F193" s="9"/>
      <c r="G193" s="9"/>
      <c r="H193" s="9"/>
    </row>
    <row r="194" spans="6:13" s="6" customFormat="1" ht="15" customHeight="1">
      <c r="F194" s="9"/>
      <c r="G194" s="9"/>
      <c r="H194" s="9"/>
      <c r="I194" s="9"/>
      <c r="J194" s="9"/>
      <c r="K194" s="9"/>
      <c r="L194" s="9"/>
      <c r="M194" s="9"/>
    </row>
    <row r="195" spans="1:13" s="23" customFormat="1" ht="15" customHeight="1">
      <c r="A195" s="27"/>
      <c r="B195" s="6"/>
      <c r="C195" s="24"/>
      <c r="D195" s="24"/>
      <c r="E195" s="24"/>
      <c r="F195" s="26"/>
      <c r="G195" s="26"/>
      <c r="H195" s="26"/>
      <c r="I195" s="26"/>
      <c r="J195" s="26"/>
      <c r="K195" s="26"/>
      <c r="L195" s="26"/>
      <c r="M195" s="26"/>
    </row>
    <row r="196" spans="6:13" s="6" customFormat="1" ht="15" customHeight="1">
      <c r="F196" s="9"/>
      <c r="G196" s="9"/>
      <c r="H196" s="9"/>
      <c r="I196" s="9"/>
      <c r="J196" s="9"/>
      <c r="K196" s="9"/>
      <c r="L196" s="9"/>
      <c r="M196" s="9"/>
    </row>
    <row r="197" spans="6:13" s="6" customFormat="1" ht="15" customHeight="1">
      <c r="F197" s="9"/>
      <c r="G197" s="9"/>
      <c r="H197" s="9"/>
      <c r="I197" s="9"/>
      <c r="J197" s="9"/>
      <c r="K197" s="9"/>
      <c r="L197" s="9"/>
      <c r="M197" s="9"/>
    </row>
    <row r="198" spans="6:13" s="6" customFormat="1" ht="15" customHeight="1">
      <c r="F198" s="9"/>
      <c r="G198" s="9"/>
      <c r="H198" s="9"/>
      <c r="I198" s="9"/>
      <c r="J198" s="9"/>
      <c r="K198" s="9"/>
      <c r="L198" s="9"/>
      <c r="M198" s="9"/>
    </row>
    <row r="199" spans="6:13" s="6" customFormat="1" ht="15" customHeight="1">
      <c r="F199" s="9"/>
      <c r="G199" s="9"/>
      <c r="H199" s="9"/>
      <c r="I199" s="9"/>
      <c r="J199" s="9"/>
      <c r="K199" s="9"/>
      <c r="L199" s="9"/>
      <c r="M199" s="9"/>
    </row>
    <row r="200" spans="6:13" s="6" customFormat="1" ht="15" customHeight="1">
      <c r="F200" s="9"/>
      <c r="G200" s="9"/>
      <c r="H200" s="9"/>
      <c r="I200" s="9"/>
      <c r="J200" s="9"/>
      <c r="K200" s="9"/>
      <c r="L200" s="9"/>
      <c r="M200" s="9"/>
    </row>
    <row r="201" spans="6:13" s="6" customFormat="1" ht="15" customHeight="1">
      <c r="F201" s="9"/>
      <c r="G201" s="9"/>
      <c r="H201" s="9"/>
      <c r="I201" s="9"/>
      <c r="J201" s="9"/>
      <c r="K201" s="9"/>
      <c r="L201" s="9"/>
      <c r="M201" s="9"/>
    </row>
    <row r="202" spans="6:13" s="6" customFormat="1" ht="15" customHeight="1">
      <c r="F202" s="9"/>
      <c r="G202" s="9"/>
      <c r="H202" s="9"/>
      <c r="I202" s="9"/>
      <c r="J202" s="9"/>
      <c r="K202" s="9"/>
      <c r="L202" s="9"/>
      <c r="M202" s="9"/>
    </row>
    <row r="203" spans="6:13" s="6" customFormat="1" ht="15" customHeight="1">
      <c r="F203" s="9"/>
      <c r="G203" s="9"/>
      <c r="H203" s="9"/>
      <c r="I203" s="9"/>
      <c r="J203" s="9"/>
      <c r="K203" s="9"/>
      <c r="L203" s="9"/>
      <c r="M203" s="9"/>
    </row>
    <row r="204" spans="6:13" s="6" customFormat="1" ht="15" customHeight="1">
      <c r="F204" s="9"/>
      <c r="G204" s="9"/>
      <c r="H204" s="9"/>
      <c r="I204" s="9"/>
      <c r="J204" s="9"/>
      <c r="K204" s="9"/>
      <c r="L204" s="9"/>
      <c r="M204" s="9"/>
    </row>
    <row r="205" spans="6:13" s="6" customFormat="1" ht="15" customHeight="1">
      <c r="F205" s="9"/>
      <c r="G205" s="9"/>
      <c r="H205" s="9"/>
      <c r="I205" s="9"/>
      <c r="J205" s="9"/>
      <c r="K205" s="9"/>
      <c r="L205" s="9"/>
      <c r="M205" s="9"/>
    </row>
    <row r="206" spans="6:13" s="6" customFormat="1" ht="15" customHeight="1">
      <c r="F206" s="9"/>
      <c r="G206" s="9"/>
      <c r="H206" s="9"/>
      <c r="I206" s="9"/>
      <c r="J206" s="9"/>
      <c r="K206" s="9"/>
      <c r="L206" s="9"/>
      <c r="M206" s="9"/>
    </row>
    <row r="207" spans="1:9" ht="16.5" customHeight="1">
      <c r="A207" s="1" t="s">
        <v>0</v>
      </c>
      <c r="I207" s="142"/>
    </row>
    <row r="208" ht="15" customHeight="1">
      <c r="A208" s="2" t="s">
        <v>1</v>
      </c>
    </row>
    <row r="209" ht="15" customHeight="1">
      <c r="A209" s="61" t="str">
        <f>A160</f>
        <v>Unaudited Results for the Third Financial Quarter Ended 31 January 2008</v>
      </c>
    </row>
    <row r="211" s="6" customFormat="1" ht="15" customHeight="1">
      <c r="A211" s="7" t="str">
        <f>A162</f>
        <v>NOTES TO THE QUARTERLY FINANCIAL STATEMENTS - CONT'D</v>
      </c>
    </row>
    <row r="212" spans="6:13" s="6" customFormat="1" ht="15" customHeight="1">
      <c r="F212" s="9"/>
      <c r="G212" s="9"/>
      <c r="H212" s="9"/>
      <c r="I212" s="9"/>
      <c r="J212" s="9"/>
      <c r="K212" s="9"/>
      <c r="L212" s="9"/>
      <c r="M212" s="9"/>
    </row>
    <row r="213" spans="1:8" s="6" customFormat="1" ht="15" customHeight="1">
      <c r="A213" s="29" t="s">
        <v>106</v>
      </c>
      <c r="B213" s="7" t="s">
        <v>268</v>
      </c>
      <c r="F213" s="9"/>
      <c r="G213" s="9"/>
      <c r="H213" s="9"/>
    </row>
    <row r="214" spans="6:13" s="6" customFormat="1" ht="15" customHeight="1">
      <c r="F214" s="9"/>
      <c r="G214" s="9"/>
      <c r="H214" s="9"/>
      <c r="I214" s="9"/>
      <c r="J214" s="9"/>
      <c r="K214" s="9"/>
      <c r="L214" s="9"/>
      <c r="M214" s="9"/>
    </row>
    <row r="215" spans="6:13" s="6" customFormat="1" ht="15" customHeight="1">
      <c r="F215" s="9"/>
      <c r="G215" s="9"/>
      <c r="H215" s="9"/>
      <c r="I215" s="9"/>
      <c r="J215" s="9"/>
      <c r="K215" s="9"/>
      <c r="L215" s="9"/>
      <c r="M215" s="9"/>
    </row>
    <row r="216" spans="1:13" s="23" customFormat="1" ht="15" customHeight="1">
      <c r="A216" s="27"/>
      <c r="B216" s="6"/>
      <c r="C216" s="24"/>
      <c r="D216" s="24"/>
      <c r="E216" s="24"/>
      <c r="F216" s="26"/>
      <c r="G216" s="26"/>
      <c r="H216" s="26"/>
      <c r="I216" s="26"/>
      <c r="J216" s="26"/>
      <c r="K216" s="26"/>
      <c r="L216" s="26"/>
      <c r="M216" s="26"/>
    </row>
    <row r="217" spans="6:13" s="6" customFormat="1" ht="15" customHeight="1">
      <c r="F217" s="9"/>
      <c r="G217" s="9"/>
      <c r="H217" s="9"/>
      <c r="I217" s="9"/>
      <c r="J217" s="9"/>
      <c r="K217" s="9"/>
      <c r="L217" s="9"/>
      <c r="M217" s="9"/>
    </row>
    <row r="218" spans="6:13" s="6" customFormat="1" ht="15" customHeight="1">
      <c r="F218" s="9"/>
      <c r="G218" s="9"/>
      <c r="H218" s="9"/>
      <c r="I218" s="9"/>
      <c r="J218" s="9"/>
      <c r="K218" s="9"/>
      <c r="L218" s="9"/>
      <c r="M218" s="9"/>
    </row>
    <row r="219" spans="6:13" s="6" customFormat="1" ht="15" customHeight="1">
      <c r="F219" s="9"/>
      <c r="G219" s="9"/>
      <c r="H219" s="9"/>
      <c r="I219" s="9"/>
      <c r="J219" s="9"/>
      <c r="K219" s="9"/>
      <c r="L219" s="9"/>
      <c r="M219" s="9"/>
    </row>
    <row r="220" spans="6:13" s="6" customFormat="1" ht="15" customHeight="1">
      <c r="F220" s="9"/>
      <c r="G220" s="9"/>
      <c r="H220" s="9"/>
      <c r="I220" s="9"/>
      <c r="J220" s="9"/>
      <c r="K220" s="9"/>
      <c r="L220" s="9"/>
      <c r="M220" s="9"/>
    </row>
    <row r="221" spans="6:13" s="6" customFormat="1" ht="15" customHeight="1">
      <c r="F221" s="9"/>
      <c r="G221" s="9"/>
      <c r="H221" s="9"/>
      <c r="I221" s="9"/>
      <c r="J221" s="9"/>
      <c r="K221" s="9"/>
      <c r="L221" s="9"/>
      <c r="M221" s="9"/>
    </row>
    <row r="222" spans="6:13" s="6" customFormat="1" ht="15" customHeight="1">
      <c r="F222" s="9"/>
      <c r="G222" s="9"/>
      <c r="H222" s="9"/>
      <c r="I222" s="9"/>
      <c r="J222" s="9"/>
      <c r="K222" s="9"/>
      <c r="L222" s="9"/>
      <c r="M222" s="9"/>
    </row>
    <row r="223" spans="6:13" s="6" customFormat="1" ht="15" customHeight="1">
      <c r="F223" s="9"/>
      <c r="G223" s="9"/>
      <c r="H223" s="9"/>
      <c r="I223" s="9"/>
      <c r="J223" s="9"/>
      <c r="K223" s="9"/>
      <c r="L223" s="9"/>
      <c r="M223" s="9"/>
    </row>
    <row r="224" spans="6:13" s="6" customFormat="1" ht="15" customHeight="1">
      <c r="F224" s="9"/>
      <c r="G224" s="9"/>
      <c r="H224" s="9"/>
      <c r="I224" s="9"/>
      <c r="J224" s="9"/>
      <c r="K224" s="9"/>
      <c r="L224" s="9"/>
      <c r="M224" s="9"/>
    </row>
    <row r="225" spans="6:13" s="6" customFormat="1" ht="15" customHeight="1">
      <c r="F225" s="9"/>
      <c r="G225" s="9"/>
      <c r="H225" s="9"/>
      <c r="I225" s="9"/>
      <c r="J225" s="9"/>
      <c r="K225" s="9"/>
      <c r="L225" s="9"/>
      <c r="M225" s="9"/>
    </row>
    <row r="226" spans="6:13" s="6" customFormat="1" ht="15" customHeight="1">
      <c r="F226" s="9"/>
      <c r="G226" s="9"/>
      <c r="H226" s="9"/>
      <c r="I226" s="9"/>
      <c r="J226" s="9"/>
      <c r="K226" s="9"/>
      <c r="L226" s="9"/>
      <c r="M226" s="9"/>
    </row>
    <row r="227" spans="6:13" s="6" customFormat="1" ht="15" customHeight="1">
      <c r="F227" s="9"/>
      <c r="G227" s="9"/>
      <c r="H227" s="9"/>
      <c r="I227" s="9"/>
      <c r="J227" s="9"/>
      <c r="K227" s="9"/>
      <c r="L227" s="9"/>
      <c r="M227" s="9"/>
    </row>
    <row r="228" spans="6:13" s="6" customFormat="1" ht="15" customHeight="1">
      <c r="F228" s="9"/>
      <c r="G228" s="9"/>
      <c r="H228" s="9"/>
      <c r="I228" s="9"/>
      <c r="J228" s="9"/>
      <c r="K228" s="9"/>
      <c r="L228" s="9"/>
      <c r="M228" s="9"/>
    </row>
    <row r="229" spans="6:13" s="6" customFormat="1" ht="15" customHeight="1">
      <c r="F229" s="9"/>
      <c r="G229" s="9"/>
      <c r="H229" s="9"/>
      <c r="I229" s="9"/>
      <c r="J229" s="9"/>
      <c r="K229" s="9"/>
      <c r="L229" s="9"/>
      <c r="M229" s="9"/>
    </row>
    <row r="230" spans="6:13" s="6" customFormat="1" ht="15" customHeight="1">
      <c r="F230" s="9"/>
      <c r="G230" s="9"/>
      <c r="H230" s="9"/>
      <c r="I230" s="9"/>
      <c r="J230" s="9"/>
      <c r="K230" s="9"/>
      <c r="L230" s="9"/>
      <c r="M230" s="9"/>
    </row>
    <row r="231" spans="1:8" s="6" customFormat="1" ht="15" customHeight="1">
      <c r="A231" s="29" t="s">
        <v>107</v>
      </c>
      <c r="B231" s="7" t="s">
        <v>185</v>
      </c>
      <c r="F231" s="9"/>
      <c r="G231" s="9"/>
      <c r="H231" s="9"/>
    </row>
    <row r="232" spans="6:13" s="6" customFormat="1" ht="15" customHeight="1">
      <c r="F232" s="9"/>
      <c r="G232" s="9"/>
      <c r="H232" s="9"/>
      <c r="I232" s="9"/>
      <c r="J232" s="9"/>
      <c r="K232" s="9"/>
      <c r="L232" s="9"/>
      <c r="M232" s="9"/>
    </row>
    <row r="233" spans="1:13" s="23" customFormat="1" ht="15" customHeight="1">
      <c r="A233" s="27"/>
      <c r="B233" s="32" t="s">
        <v>82</v>
      </c>
      <c r="C233" s="24"/>
      <c r="D233" s="24"/>
      <c r="E233" s="24"/>
      <c r="F233" s="26"/>
      <c r="G233" s="26"/>
      <c r="H233" s="26"/>
      <c r="I233" s="26"/>
      <c r="J233" s="26"/>
      <c r="K233" s="26"/>
      <c r="L233" s="26"/>
      <c r="M233" s="26"/>
    </row>
    <row r="234" spans="6:13" s="6" customFormat="1" ht="15" customHeight="1">
      <c r="F234" s="9"/>
      <c r="G234" s="9"/>
      <c r="H234" s="9"/>
      <c r="I234" s="9"/>
      <c r="J234" s="9"/>
      <c r="K234" s="9"/>
      <c r="L234" s="9"/>
      <c r="M234" s="9"/>
    </row>
    <row r="235" spans="6:13" s="6" customFormat="1" ht="15" customHeight="1">
      <c r="F235" s="9"/>
      <c r="G235" s="9"/>
      <c r="H235" s="9"/>
      <c r="I235" s="9"/>
      <c r="J235" s="9"/>
      <c r="K235" s="9"/>
      <c r="L235" s="9"/>
      <c r="M235" s="9"/>
    </row>
    <row r="236" spans="6:13" s="6" customFormat="1" ht="15" customHeight="1">
      <c r="F236" s="9"/>
      <c r="G236" s="9"/>
      <c r="H236" s="9"/>
      <c r="I236" s="9"/>
      <c r="J236" s="9"/>
      <c r="K236" s="9"/>
      <c r="L236" s="9"/>
      <c r="M236" s="9"/>
    </row>
    <row r="237" spans="1:13" s="23" customFormat="1" ht="15" customHeight="1">
      <c r="A237" s="27"/>
      <c r="B237" s="6"/>
      <c r="C237" s="38" t="s">
        <v>123</v>
      </c>
      <c r="D237" s="24"/>
      <c r="E237" s="24"/>
      <c r="F237" s="26"/>
      <c r="G237" s="26"/>
      <c r="H237" s="26"/>
      <c r="I237" s="26"/>
      <c r="J237" s="26"/>
      <c r="K237" s="26"/>
      <c r="L237" s="26"/>
      <c r="M237" s="26"/>
    </row>
    <row r="238" spans="6:13" s="6" customFormat="1" ht="15" customHeight="1">
      <c r="F238" s="9"/>
      <c r="G238" s="9"/>
      <c r="H238" s="9"/>
      <c r="I238" s="9"/>
      <c r="J238" s="9"/>
      <c r="K238" s="9"/>
      <c r="L238" s="9"/>
      <c r="M238" s="9"/>
    </row>
    <row r="239" spans="6:13" s="6" customFormat="1" ht="15" customHeight="1">
      <c r="F239" s="9"/>
      <c r="G239" s="9"/>
      <c r="H239" s="9"/>
      <c r="I239" s="9"/>
      <c r="J239" s="9"/>
      <c r="K239" s="9"/>
      <c r="L239" s="9"/>
      <c r="M239" s="9"/>
    </row>
    <row r="240" spans="6:13" s="6" customFormat="1" ht="15" customHeight="1">
      <c r="F240" s="9"/>
      <c r="G240" s="9"/>
      <c r="H240" s="9"/>
      <c r="I240" s="9"/>
      <c r="J240" s="9"/>
      <c r="K240" s="9"/>
      <c r="L240" s="9"/>
      <c r="M240" s="9"/>
    </row>
    <row r="241" spans="6:13" s="6" customFormat="1" ht="15" customHeight="1">
      <c r="F241" s="9"/>
      <c r="G241" s="9"/>
      <c r="H241" s="9"/>
      <c r="I241" s="9"/>
      <c r="J241" s="9"/>
      <c r="K241" s="9"/>
      <c r="L241" s="9"/>
      <c r="M241" s="9"/>
    </row>
    <row r="242" spans="6:13" s="6" customFormat="1" ht="15" customHeight="1">
      <c r="F242" s="9"/>
      <c r="G242" s="9"/>
      <c r="H242" s="9"/>
      <c r="I242" s="9"/>
      <c r="J242" s="9"/>
      <c r="K242" s="9"/>
      <c r="L242" s="9"/>
      <c r="M242" s="9"/>
    </row>
    <row r="243" spans="6:13" s="6" customFormat="1" ht="15" customHeight="1">
      <c r="F243" s="9"/>
      <c r="G243" s="9"/>
      <c r="H243" s="9"/>
      <c r="I243" s="9"/>
      <c r="J243" s="9"/>
      <c r="K243" s="9"/>
      <c r="L243" s="9"/>
      <c r="M243" s="9"/>
    </row>
    <row r="244" spans="6:13" s="6" customFormat="1" ht="15" customHeight="1">
      <c r="F244" s="9"/>
      <c r="G244" s="9"/>
      <c r="H244" s="9"/>
      <c r="I244" s="9"/>
      <c r="J244" s="9"/>
      <c r="K244" s="9"/>
      <c r="L244" s="9"/>
      <c r="M244" s="9"/>
    </row>
    <row r="245" spans="6:13" s="6" customFormat="1" ht="15" customHeight="1">
      <c r="F245" s="9"/>
      <c r="G245" s="9"/>
      <c r="H245" s="9"/>
      <c r="I245" s="9"/>
      <c r="J245" s="9"/>
      <c r="K245" s="9"/>
      <c r="L245" s="9"/>
      <c r="M245" s="9"/>
    </row>
    <row r="246" spans="6:13" s="6" customFormat="1" ht="15" customHeight="1">
      <c r="F246" s="9"/>
      <c r="G246" s="9"/>
      <c r="H246" s="9"/>
      <c r="I246" s="9"/>
      <c r="J246" s="9"/>
      <c r="K246" s="9"/>
      <c r="L246" s="9"/>
      <c r="M246" s="9"/>
    </row>
    <row r="247" spans="6:13" s="6" customFormat="1" ht="15" customHeight="1">
      <c r="F247" s="9"/>
      <c r="G247" s="9"/>
      <c r="H247" s="9"/>
      <c r="I247" s="9"/>
      <c r="J247" s="9"/>
      <c r="K247" s="9"/>
      <c r="L247" s="9"/>
      <c r="M247" s="9"/>
    </row>
    <row r="248" spans="6:13" s="6" customFormat="1" ht="15" customHeight="1">
      <c r="F248" s="9"/>
      <c r="G248" s="9"/>
      <c r="H248" s="9"/>
      <c r="I248" s="9"/>
      <c r="J248" s="9"/>
      <c r="K248" s="9"/>
      <c r="L248" s="9"/>
      <c r="M248" s="9"/>
    </row>
    <row r="249" spans="6:13" s="6" customFormat="1" ht="15" customHeight="1">
      <c r="F249" s="9"/>
      <c r="G249" s="9"/>
      <c r="H249" s="9"/>
      <c r="I249" s="9"/>
      <c r="J249" s="9"/>
      <c r="K249" s="9"/>
      <c r="L249" s="9"/>
      <c r="M249" s="9"/>
    </row>
    <row r="250" spans="6:13" s="6" customFormat="1" ht="15" customHeight="1">
      <c r="F250" s="9"/>
      <c r="G250" s="9"/>
      <c r="H250" s="9"/>
      <c r="I250" s="9"/>
      <c r="J250" s="9"/>
      <c r="K250" s="9"/>
      <c r="L250" s="9"/>
      <c r="M250" s="9"/>
    </row>
    <row r="251" spans="6:13" s="6" customFormat="1" ht="15" customHeight="1">
      <c r="F251" s="9"/>
      <c r="G251" s="9"/>
      <c r="H251" s="9"/>
      <c r="I251" s="9"/>
      <c r="J251" s="9"/>
      <c r="K251" s="9"/>
      <c r="L251" s="9"/>
      <c r="M251" s="9"/>
    </row>
    <row r="252" spans="6:13" s="6" customFormat="1" ht="15" customHeight="1">
      <c r="F252" s="9"/>
      <c r="G252" s="9"/>
      <c r="H252" s="9"/>
      <c r="I252" s="9"/>
      <c r="J252" s="9"/>
      <c r="K252" s="9"/>
      <c r="L252" s="9"/>
      <c r="M252" s="9"/>
    </row>
    <row r="253" spans="6:13" s="6" customFormat="1" ht="15" customHeight="1">
      <c r="F253" s="9"/>
      <c r="G253" s="9"/>
      <c r="H253" s="9"/>
      <c r="I253" s="9"/>
      <c r="J253" s="9"/>
      <c r="K253" s="9"/>
      <c r="L253" s="9"/>
      <c r="M253" s="9"/>
    </row>
    <row r="254" spans="1:2" s="6" customFormat="1" ht="15" customHeight="1">
      <c r="A254" s="29"/>
      <c r="B254" s="7"/>
    </row>
    <row r="255" spans="1:2" s="6" customFormat="1" ht="15" customHeight="1">
      <c r="A255" s="29"/>
      <c r="B255" s="7"/>
    </row>
    <row r="256" spans="1:2" s="6" customFormat="1" ht="15" customHeight="1">
      <c r="A256" s="29"/>
      <c r="B256" s="7"/>
    </row>
    <row r="257" spans="1:9" s="40" customFormat="1" ht="15" customHeight="1">
      <c r="A257" s="1" t="s">
        <v>0</v>
      </c>
      <c r="I257" s="143"/>
    </row>
    <row r="258" ht="15" customHeight="1">
      <c r="A258" s="2" t="s">
        <v>1</v>
      </c>
    </row>
    <row r="259" ht="15" customHeight="1">
      <c r="A259" s="61" t="str">
        <f>A160</f>
        <v>Unaudited Results for the Third Financial Quarter Ended 31 January 2008</v>
      </c>
    </row>
    <row r="261" s="6" customFormat="1" ht="15" customHeight="1">
      <c r="A261" s="7" t="str">
        <f>+A162</f>
        <v>NOTES TO THE QUARTERLY FINANCIAL STATEMENTS - CONT'D</v>
      </c>
    </row>
    <row r="262" s="6" customFormat="1" ht="15" customHeight="1">
      <c r="A262" s="7"/>
    </row>
    <row r="263" spans="1:2" s="6" customFormat="1" ht="15" customHeight="1">
      <c r="A263" s="29" t="s">
        <v>107</v>
      </c>
      <c r="B263" s="7" t="s">
        <v>201</v>
      </c>
    </row>
    <row r="264" spans="1:2" s="6" customFormat="1" ht="15" customHeight="1">
      <c r="A264" s="29"/>
      <c r="B264" s="7"/>
    </row>
    <row r="265" spans="1:13" s="23" customFormat="1" ht="15" customHeight="1">
      <c r="A265" s="27"/>
      <c r="B265" s="6"/>
      <c r="C265" s="38" t="s">
        <v>123</v>
      </c>
      <c r="D265" s="24"/>
      <c r="E265" s="24"/>
      <c r="F265" s="26"/>
      <c r="G265" s="26"/>
      <c r="H265" s="26"/>
      <c r="I265" s="26"/>
      <c r="J265" s="26"/>
      <c r="K265" s="26"/>
      <c r="L265" s="26"/>
      <c r="M265" s="26"/>
    </row>
    <row r="266" spans="6:13" s="6" customFormat="1" ht="15" customHeight="1">
      <c r="F266" s="9"/>
      <c r="G266" s="9"/>
      <c r="H266" s="9"/>
      <c r="I266" s="9"/>
      <c r="J266" s="9"/>
      <c r="K266" s="9"/>
      <c r="L266" s="9"/>
      <c r="M266" s="9"/>
    </row>
    <row r="267" spans="6:13" s="6" customFormat="1" ht="15" customHeight="1">
      <c r="F267" s="9"/>
      <c r="G267" s="9"/>
      <c r="H267" s="9"/>
      <c r="I267" s="9"/>
      <c r="J267" s="9"/>
      <c r="K267" s="9"/>
      <c r="L267" s="9"/>
      <c r="M267" s="9"/>
    </row>
    <row r="268" spans="6:13" s="6" customFormat="1" ht="15" customHeight="1">
      <c r="F268" s="9"/>
      <c r="G268" s="9"/>
      <c r="H268" s="9"/>
      <c r="I268" s="9"/>
      <c r="J268" s="9"/>
      <c r="K268" s="9"/>
      <c r="L268" s="9"/>
      <c r="M268" s="9"/>
    </row>
    <row r="269" spans="6:13" s="6" customFormat="1" ht="15" customHeight="1">
      <c r="F269" s="9"/>
      <c r="G269" s="9"/>
      <c r="H269" s="9"/>
      <c r="I269" s="9"/>
      <c r="J269" s="9"/>
      <c r="K269" s="9"/>
      <c r="L269" s="9"/>
      <c r="M269" s="9"/>
    </row>
    <row r="270" spans="6:13" s="6" customFormat="1" ht="15" customHeight="1">
      <c r="F270" s="9"/>
      <c r="G270" s="9"/>
      <c r="H270" s="9"/>
      <c r="I270" s="9"/>
      <c r="J270" s="9"/>
      <c r="K270" s="9"/>
      <c r="L270" s="9"/>
      <c r="M270" s="9"/>
    </row>
    <row r="271" spans="6:13" s="6" customFormat="1" ht="15" customHeight="1">
      <c r="F271" s="9"/>
      <c r="G271" s="9"/>
      <c r="H271" s="9"/>
      <c r="I271" s="9"/>
      <c r="J271" s="9"/>
      <c r="K271" s="9"/>
      <c r="L271" s="9"/>
      <c r="M271" s="9"/>
    </row>
    <row r="272" spans="6:13" s="6" customFormat="1" ht="15" customHeight="1">
      <c r="F272" s="9"/>
      <c r="G272" s="9"/>
      <c r="H272" s="9"/>
      <c r="I272" s="9"/>
      <c r="J272" s="9"/>
      <c r="K272" s="9"/>
      <c r="L272" s="9"/>
      <c r="M272" s="9"/>
    </row>
    <row r="273" spans="6:13" s="6" customFormat="1" ht="15" customHeight="1">
      <c r="F273" s="9"/>
      <c r="G273" s="9"/>
      <c r="H273" s="9"/>
      <c r="I273" s="9"/>
      <c r="J273" s="9"/>
      <c r="K273" s="9"/>
      <c r="L273" s="9"/>
      <c r="M273" s="9"/>
    </row>
    <row r="274" spans="6:13" s="6" customFormat="1" ht="15" customHeight="1">
      <c r="F274" s="9"/>
      <c r="G274" s="9"/>
      <c r="H274" s="9"/>
      <c r="I274" s="9"/>
      <c r="J274" s="9"/>
      <c r="K274" s="9"/>
      <c r="L274" s="9"/>
      <c r="M274" s="9"/>
    </row>
    <row r="275" spans="6:13" s="6" customFormat="1" ht="15" customHeight="1">
      <c r="F275" s="9"/>
      <c r="G275" s="9"/>
      <c r="H275" s="9"/>
      <c r="I275" s="9"/>
      <c r="J275" s="9"/>
      <c r="K275" s="9"/>
      <c r="L275" s="9"/>
      <c r="M275" s="9"/>
    </row>
    <row r="276" spans="6:13" s="6" customFormat="1" ht="15" customHeight="1">
      <c r="F276" s="9"/>
      <c r="G276" s="9"/>
      <c r="H276" s="9"/>
      <c r="I276" s="9"/>
      <c r="J276" s="9"/>
      <c r="K276" s="9"/>
      <c r="L276" s="9"/>
      <c r="M276" s="9"/>
    </row>
    <row r="277" spans="6:13" s="6" customFormat="1" ht="15" customHeight="1">
      <c r="F277" s="9"/>
      <c r="G277" s="9"/>
      <c r="H277" s="9"/>
      <c r="I277" s="9"/>
      <c r="J277" s="9"/>
      <c r="K277" s="9"/>
      <c r="L277" s="9"/>
      <c r="M277" s="9"/>
    </row>
    <row r="278" spans="6:13" s="6" customFormat="1" ht="15" customHeight="1">
      <c r="F278" s="9"/>
      <c r="G278" s="9"/>
      <c r="H278" s="9"/>
      <c r="I278" s="9"/>
      <c r="J278" s="9"/>
      <c r="K278" s="9"/>
      <c r="L278" s="9"/>
      <c r="M278" s="9"/>
    </row>
    <row r="279" spans="6:13" s="6" customFormat="1" ht="15" customHeight="1">
      <c r="F279" s="9"/>
      <c r="G279" s="9"/>
      <c r="H279" s="9"/>
      <c r="I279" s="9"/>
      <c r="J279" s="9"/>
      <c r="K279" s="9"/>
      <c r="L279" s="9"/>
      <c r="M279" s="9"/>
    </row>
    <row r="280" spans="1:3" s="6" customFormat="1" ht="15" customHeight="1">
      <c r="A280" s="29"/>
      <c r="B280" s="7"/>
      <c r="C280" s="38" t="s">
        <v>124</v>
      </c>
    </row>
    <row r="281" spans="1:2" s="6" customFormat="1" ht="15" customHeight="1">
      <c r="A281" s="29"/>
      <c r="B281" s="7"/>
    </row>
    <row r="282" spans="1:2" s="6" customFormat="1" ht="15" customHeight="1">
      <c r="A282" s="29"/>
      <c r="B282" s="7"/>
    </row>
    <row r="283" spans="1:2" s="6" customFormat="1" ht="15" customHeight="1">
      <c r="A283" s="29"/>
      <c r="B283" s="7"/>
    </row>
    <row r="284" spans="1:2" s="6" customFormat="1" ht="15" customHeight="1">
      <c r="A284" s="29"/>
      <c r="B284" s="7"/>
    </row>
    <row r="285" spans="1:2" s="6" customFormat="1" ht="15" customHeight="1">
      <c r="A285" s="29"/>
      <c r="B285" s="7"/>
    </row>
    <row r="286" spans="1:2" s="6" customFormat="1" ht="15" customHeight="1">
      <c r="A286" s="29"/>
      <c r="B286" s="7"/>
    </row>
    <row r="287" spans="1:2" s="6" customFormat="1" ht="15" customHeight="1">
      <c r="A287" s="29"/>
      <c r="B287" s="7"/>
    </row>
    <row r="288" spans="1:2" s="6" customFormat="1" ht="15" customHeight="1">
      <c r="A288" s="29"/>
      <c r="B288" s="7"/>
    </row>
    <row r="289" spans="1:2" s="6" customFormat="1" ht="15" customHeight="1">
      <c r="A289" s="29"/>
      <c r="B289" s="7"/>
    </row>
    <row r="290" spans="1:2" s="6" customFormat="1" ht="15" customHeight="1">
      <c r="A290" s="29"/>
      <c r="B290" s="7"/>
    </row>
    <row r="291" spans="1:2" s="6" customFormat="1" ht="15" customHeight="1">
      <c r="A291" s="29"/>
      <c r="B291" s="7"/>
    </row>
    <row r="292" spans="1:2" s="6" customFormat="1" ht="15" customHeight="1">
      <c r="A292" s="29"/>
      <c r="B292" s="7"/>
    </row>
    <row r="293" spans="1:2" s="6" customFormat="1" ht="15" customHeight="1">
      <c r="A293" s="29"/>
      <c r="B293" s="7"/>
    </row>
    <row r="294" spans="1:2" s="6" customFormat="1" ht="15" customHeight="1">
      <c r="A294" s="29"/>
      <c r="B294" s="7"/>
    </row>
    <row r="295" spans="1:2" s="6" customFormat="1" ht="15" customHeight="1">
      <c r="A295" s="29"/>
      <c r="B295" s="7"/>
    </row>
    <row r="296" spans="1:2" s="6" customFormat="1" ht="15" customHeight="1">
      <c r="A296" s="29"/>
      <c r="B296" s="7"/>
    </row>
    <row r="297" spans="1:2" s="6" customFormat="1" ht="15" customHeight="1">
      <c r="A297" s="29"/>
      <c r="B297" s="7"/>
    </row>
    <row r="298" spans="1:2" s="6" customFormat="1" ht="15" customHeight="1">
      <c r="A298" s="29"/>
      <c r="B298" s="7"/>
    </row>
    <row r="299" spans="1:2" s="6" customFormat="1" ht="15" customHeight="1">
      <c r="A299" s="29"/>
      <c r="B299" s="7"/>
    </row>
    <row r="300" spans="1:2" s="6" customFormat="1" ht="15" customHeight="1">
      <c r="A300" s="29"/>
      <c r="B300" s="7"/>
    </row>
    <row r="301" spans="1:2" s="6" customFormat="1" ht="15" customHeight="1">
      <c r="A301" s="29"/>
      <c r="B301" s="7"/>
    </row>
    <row r="302" spans="1:2" s="6" customFormat="1" ht="15" customHeight="1">
      <c r="A302" s="29"/>
      <c r="B302" s="7"/>
    </row>
    <row r="303" spans="1:2" s="6" customFormat="1" ht="15" customHeight="1">
      <c r="A303" s="29"/>
      <c r="B303" s="7"/>
    </row>
    <row r="304" spans="1:2" s="6" customFormat="1" ht="15" customHeight="1">
      <c r="A304" s="29"/>
      <c r="B304" s="7"/>
    </row>
    <row r="305" spans="1:2" s="6" customFormat="1" ht="15" customHeight="1">
      <c r="A305" s="29"/>
      <c r="B305" s="7"/>
    </row>
    <row r="306" spans="1:2" s="6" customFormat="1" ht="15" customHeight="1">
      <c r="A306" s="29"/>
      <c r="B306" s="7"/>
    </row>
    <row r="307" spans="1:9" ht="16.5" customHeight="1">
      <c r="A307" s="1" t="s">
        <v>0</v>
      </c>
      <c r="I307" s="142"/>
    </row>
    <row r="308" ht="15" customHeight="1">
      <c r="A308" s="2" t="s">
        <v>1</v>
      </c>
    </row>
    <row r="309" ht="15" customHeight="1">
      <c r="A309" s="61" t="str">
        <f>A259</f>
        <v>Unaudited Results for the Third Financial Quarter Ended 31 January 2008</v>
      </c>
    </row>
    <row r="311" s="6" customFormat="1" ht="15" customHeight="1">
      <c r="A311" s="7" t="str">
        <f>+A261</f>
        <v>NOTES TO THE QUARTERLY FINANCIAL STATEMENTS - CONT'D</v>
      </c>
    </row>
    <row r="313" spans="1:2" s="6" customFormat="1" ht="15" customHeight="1">
      <c r="A313" s="29" t="s">
        <v>107</v>
      </c>
      <c r="B313" s="7" t="s">
        <v>201</v>
      </c>
    </row>
    <row r="315" spans="1:3" s="6" customFormat="1" ht="15" customHeight="1">
      <c r="A315" s="29"/>
      <c r="B315" s="7"/>
      <c r="C315" s="38" t="s">
        <v>124</v>
      </c>
    </row>
    <row r="316" spans="1:2" s="6" customFormat="1" ht="15" customHeight="1">
      <c r="A316" s="29"/>
      <c r="B316" s="7"/>
    </row>
    <row r="317" spans="1:2" s="6" customFormat="1" ht="15" customHeight="1">
      <c r="A317" s="29"/>
      <c r="B317" s="7"/>
    </row>
    <row r="318" spans="1:2" s="6" customFormat="1" ht="15" customHeight="1">
      <c r="A318" s="29"/>
      <c r="B318" s="7"/>
    </row>
    <row r="319" spans="1:2" s="6" customFormat="1" ht="15" customHeight="1">
      <c r="A319" s="29"/>
      <c r="B319" s="7"/>
    </row>
    <row r="320" spans="1:2" s="6" customFormat="1" ht="15" customHeight="1">
      <c r="A320" s="29"/>
      <c r="B320" s="7"/>
    </row>
    <row r="321" spans="1:2" s="6" customFormat="1" ht="15" customHeight="1">
      <c r="A321" s="29"/>
      <c r="B321" s="7"/>
    </row>
    <row r="322" spans="1:2" s="6" customFormat="1" ht="15" customHeight="1">
      <c r="A322" s="29"/>
      <c r="B322" s="7"/>
    </row>
    <row r="323" spans="1:2" s="6" customFormat="1" ht="15" customHeight="1">
      <c r="A323" s="29"/>
      <c r="B323" s="7"/>
    </row>
    <row r="324" spans="1:2" s="6" customFormat="1" ht="15" customHeight="1">
      <c r="A324" s="29"/>
      <c r="B324" s="7"/>
    </row>
    <row r="325" spans="1:2" s="6" customFormat="1" ht="15" customHeight="1">
      <c r="A325" s="29"/>
      <c r="B325" s="7"/>
    </row>
    <row r="326" spans="1:2" s="6" customFormat="1" ht="15" customHeight="1">
      <c r="A326" s="29"/>
      <c r="B326" s="7"/>
    </row>
    <row r="327" spans="1:2" s="6" customFormat="1" ht="15" customHeight="1">
      <c r="A327" s="29"/>
      <c r="B327" s="7"/>
    </row>
    <row r="328" spans="1:2" s="6" customFormat="1" ht="15" customHeight="1">
      <c r="A328" s="29"/>
      <c r="B328" s="7"/>
    </row>
    <row r="329" spans="1:2" s="6" customFormat="1" ht="15" customHeight="1">
      <c r="A329" s="29"/>
      <c r="B329" s="7"/>
    </row>
    <row r="330" spans="1:2" s="6" customFormat="1" ht="15" customHeight="1">
      <c r="A330" s="29"/>
      <c r="B330" s="7"/>
    </row>
    <row r="331" spans="1:2" s="6" customFormat="1" ht="15" customHeight="1">
      <c r="A331" s="29"/>
      <c r="B331" s="133" t="s">
        <v>83</v>
      </c>
    </row>
    <row r="332" s="6" customFormat="1" ht="15" customHeight="1">
      <c r="A332" s="7"/>
    </row>
    <row r="333" s="6" customFormat="1" ht="15" customHeight="1">
      <c r="A333" s="7"/>
    </row>
    <row r="334" s="6" customFormat="1" ht="15" customHeight="1">
      <c r="A334" s="7"/>
    </row>
    <row r="335" s="6" customFormat="1" ht="15" customHeight="1">
      <c r="A335" s="7"/>
    </row>
    <row r="336" s="6" customFormat="1" ht="15" customHeight="1">
      <c r="A336" s="7"/>
    </row>
    <row r="337" s="6" customFormat="1" ht="15" customHeight="1">
      <c r="A337" s="7"/>
    </row>
    <row r="338" s="6" customFormat="1" ht="15" customHeight="1">
      <c r="A338" s="7"/>
    </row>
    <row r="339" spans="1:8" s="6" customFormat="1" ht="15" customHeight="1">
      <c r="A339" s="29" t="s">
        <v>108</v>
      </c>
      <c r="B339" s="7" t="s">
        <v>186</v>
      </c>
      <c r="F339" s="9"/>
      <c r="G339" s="9"/>
      <c r="H339" s="9"/>
    </row>
    <row r="340" s="6" customFormat="1" ht="15" customHeight="1"/>
    <row r="341" s="128" customFormat="1" ht="15" customHeight="1">
      <c r="A341" s="127"/>
    </row>
    <row r="342" s="40" customFormat="1" ht="15" customHeight="1"/>
    <row r="343" s="40" customFormat="1" ht="15" customHeight="1"/>
    <row r="344" s="40" customFormat="1" ht="15" customHeight="1"/>
    <row r="345" s="40" customFormat="1" ht="15" customHeight="1"/>
    <row r="346" s="6" customFormat="1" ht="15" customHeight="1">
      <c r="A346" s="7"/>
    </row>
    <row r="347" spans="1:8" s="6" customFormat="1" ht="15" customHeight="1">
      <c r="A347" s="29" t="s">
        <v>109</v>
      </c>
      <c r="B347" s="7" t="s">
        <v>187</v>
      </c>
      <c r="F347" s="9"/>
      <c r="G347" s="9"/>
      <c r="H347" s="9"/>
    </row>
    <row r="348" s="6" customFormat="1" ht="15" customHeight="1"/>
    <row r="349" s="128" customFormat="1" ht="15" customHeight="1">
      <c r="A349" s="127"/>
    </row>
    <row r="350" s="40" customFormat="1" ht="15" customHeight="1"/>
    <row r="351" s="40" customFormat="1" ht="15" customHeight="1"/>
    <row r="352" s="40" customFormat="1" ht="15" customHeight="1"/>
    <row r="353" s="40" customFormat="1" ht="15" customHeight="1"/>
    <row r="354" s="40" customFormat="1" ht="15" customHeight="1"/>
    <row r="355" s="40" customFormat="1" ht="15" customHeight="1"/>
    <row r="357" spans="1:9" ht="16.5" customHeight="1">
      <c r="A357" s="1" t="s">
        <v>0</v>
      </c>
      <c r="I357" s="142"/>
    </row>
    <row r="358" ht="15" customHeight="1">
      <c r="A358" s="2" t="s">
        <v>1</v>
      </c>
    </row>
    <row r="359" ht="15" customHeight="1">
      <c r="A359" s="61" t="str">
        <f>A309</f>
        <v>Unaudited Results for the Third Financial Quarter Ended 31 January 2008</v>
      </c>
    </row>
    <row r="361" s="6" customFormat="1" ht="15" customHeight="1">
      <c r="A361" s="7" t="str">
        <f>A311</f>
        <v>NOTES TO THE QUARTERLY FINANCIAL STATEMENTS - CONT'D</v>
      </c>
    </row>
    <row r="363" spans="1:2" s="6" customFormat="1" ht="15" customHeight="1">
      <c r="A363" s="29" t="s">
        <v>112</v>
      </c>
      <c r="B363" s="7" t="s">
        <v>191</v>
      </c>
    </row>
    <row r="364" s="6" customFormat="1" ht="15" customHeight="1"/>
    <row r="365" ht="15" customHeight="1">
      <c r="L365" s="2" t="s">
        <v>222</v>
      </c>
    </row>
    <row r="371" spans="1:8" s="6" customFormat="1" ht="15" customHeight="1">
      <c r="A371" s="29" t="s">
        <v>113</v>
      </c>
      <c r="B371" s="7" t="s">
        <v>190</v>
      </c>
      <c r="F371" s="9"/>
      <c r="G371" s="9"/>
      <c r="H371" s="9"/>
    </row>
    <row r="372" s="6" customFormat="1" ht="15" customHeight="1"/>
    <row r="373" s="6" customFormat="1" ht="15" customHeight="1"/>
    <row r="374" s="6" customFormat="1" ht="15" customHeight="1"/>
    <row r="375" s="6" customFormat="1" ht="15" customHeight="1"/>
    <row r="376" s="6" customFormat="1" ht="15" customHeight="1"/>
    <row r="377" spans="1:9" s="6" customFormat="1" ht="15" customHeight="1">
      <c r="A377" s="29" t="s">
        <v>121</v>
      </c>
      <c r="B377" s="7" t="s">
        <v>189</v>
      </c>
      <c r="F377" s="9"/>
      <c r="G377" s="9"/>
      <c r="H377" s="9"/>
      <c r="I377" s="6" t="s">
        <v>222</v>
      </c>
    </row>
    <row r="378" spans="6:13" s="6" customFormat="1" ht="15" customHeight="1">
      <c r="F378" s="9"/>
      <c r="G378" s="9"/>
      <c r="H378" s="9"/>
      <c r="I378" s="9"/>
      <c r="J378" s="9"/>
      <c r="K378" s="9"/>
      <c r="L378" s="9"/>
      <c r="M378" s="9"/>
    </row>
    <row r="379" spans="1:13" s="23" customFormat="1" ht="15" customHeight="1">
      <c r="A379" s="27"/>
      <c r="B379" s="6"/>
      <c r="C379" s="24"/>
      <c r="D379" s="24"/>
      <c r="E379" s="24"/>
      <c r="F379" s="26"/>
      <c r="G379" s="26"/>
      <c r="H379" s="26"/>
      <c r="I379" s="26"/>
      <c r="J379" s="26"/>
      <c r="K379" s="26"/>
      <c r="L379" s="26"/>
      <c r="M379" s="26"/>
    </row>
    <row r="380" spans="6:13" s="6" customFormat="1" ht="15" customHeight="1">
      <c r="F380" s="9"/>
      <c r="G380" s="9"/>
      <c r="H380" s="9"/>
      <c r="I380" s="9"/>
      <c r="J380" s="9"/>
      <c r="K380" s="9"/>
      <c r="L380" s="9"/>
      <c r="M380" s="9"/>
    </row>
    <row r="381" spans="6:13" s="6" customFormat="1" ht="15" customHeight="1">
      <c r="F381" s="9"/>
      <c r="G381" s="9"/>
      <c r="H381" s="9"/>
      <c r="I381" s="9"/>
      <c r="J381" s="9"/>
      <c r="K381" s="9"/>
      <c r="L381" s="9"/>
      <c r="M381" s="9"/>
    </row>
    <row r="382" spans="6:13" s="6" customFormat="1" ht="15" customHeight="1">
      <c r="F382" s="9"/>
      <c r="G382" s="9"/>
      <c r="H382" s="9"/>
      <c r="I382" s="9"/>
      <c r="J382" s="9"/>
      <c r="K382" s="9"/>
      <c r="L382" s="9"/>
      <c r="M382" s="9"/>
    </row>
    <row r="383" spans="9:13" s="6" customFormat="1" ht="15" customHeight="1">
      <c r="I383" s="32" t="str">
        <f>I166</f>
        <v>Cummulative</v>
      </c>
      <c r="J383" s="9"/>
      <c r="K383" s="9"/>
      <c r="L383" s="9"/>
      <c r="M383" s="9"/>
    </row>
    <row r="384" spans="1:10" s="31" customFormat="1" ht="15" customHeight="1">
      <c r="A384" s="30"/>
      <c r="F384" s="32" t="str">
        <f>F167</f>
        <v>Current Quarter</v>
      </c>
      <c r="G384" s="93"/>
      <c r="H384" s="32"/>
      <c r="I384" s="32" t="str">
        <f>I167</f>
        <v>Nine Months</v>
      </c>
      <c r="J384" s="93"/>
    </row>
    <row r="385" spans="6:10" s="6" customFormat="1" ht="15" customHeight="1">
      <c r="F385" s="32" t="str">
        <f>F168</f>
        <v>Ended </v>
      </c>
      <c r="G385" s="93"/>
      <c r="H385" s="32"/>
      <c r="I385" s="32" t="str">
        <f>I168</f>
        <v>Ended</v>
      </c>
      <c r="J385" s="93"/>
    </row>
    <row r="386" spans="6:10" s="6" customFormat="1" ht="15" customHeight="1">
      <c r="F386" s="103" t="str">
        <f>F169</f>
        <v>31 January 2008</v>
      </c>
      <c r="G386" s="32"/>
      <c r="H386" s="32"/>
      <c r="I386" s="103" t="str">
        <f>I169</f>
        <v>31 January 2008</v>
      </c>
      <c r="J386" s="32"/>
    </row>
    <row r="387" spans="6:10" s="6" customFormat="1" ht="14.25" customHeight="1">
      <c r="F387" s="32"/>
      <c r="G387" s="32"/>
      <c r="H387" s="32"/>
      <c r="I387" s="32"/>
      <c r="J387" s="32"/>
    </row>
    <row r="388" spans="2:10" s="6" customFormat="1" ht="15" customHeight="1">
      <c r="B388" s="121" t="s">
        <v>154</v>
      </c>
      <c r="F388" s="32"/>
      <c r="G388" s="32"/>
      <c r="H388" s="32"/>
      <c r="I388" s="32"/>
      <c r="J388" s="32"/>
    </row>
    <row r="389" spans="2:10" s="6" customFormat="1" ht="9.75" customHeight="1">
      <c r="B389" s="121"/>
      <c r="F389" s="32"/>
      <c r="G389" s="32"/>
      <c r="H389" s="32"/>
      <c r="I389" s="32"/>
      <c r="J389" s="32"/>
    </row>
    <row r="390" spans="2:13" s="6" customFormat="1" ht="15" customHeight="1">
      <c r="B390" s="6" t="s">
        <v>153</v>
      </c>
      <c r="F390" s="171">
        <f>'IS'!E25</f>
        <v>31930</v>
      </c>
      <c r="G390" s="171"/>
      <c r="H390" s="171"/>
      <c r="I390" s="171">
        <f>'IS'!I25</f>
        <v>76762</v>
      </c>
      <c r="J390" s="91"/>
      <c r="K390" s="9"/>
      <c r="L390" s="9"/>
      <c r="M390" s="9"/>
    </row>
    <row r="391" spans="6:13" s="6" customFormat="1" ht="7.5" customHeight="1">
      <c r="F391" s="44"/>
      <c r="G391" s="44"/>
      <c r="H391" s="44"/>
      <c r="I391" s="44"/>
      <c r="J391" s="9"/>
      <c r="K391" s="9"/>
      <c r="L391" s="9"/>
      <c r="M391" s="9"/>
    </row>
    <row r="392" spans="2:13" s="6" customFormat="1" ht="15" customHeight="1">
      <c r="B392" s="6" t="s">
        <v>155</v>
      </c>
      <c r="F392" s="44"/>
      <c r="G392" s="44"/>
      <c r="H392" s="44"/>
      <c r="I392" s="44"/>
      <c r="J392" s="9"/>
      <c r="K392" s="9"/>
      <c r="L392" s="9"/>
      <c r="M392" s="9"/>
    </row>
    <row r="393" spans="2:13" s="6" customFormat="1" ht="15" customHeight="1">
      <c r="B393" s="6" t="s">
        <v>196</v>
      </c>
      <c r="F393" s="171">
        <f>'BS'!E36</f>
        <v>134005</v>
      </c>
      <c r="G393" s="44"/>
      <c r="H393" s="44"/>
      <c r="I393" s="172">
        <f>F393</f>
        <v>134005</v>
      </c>
      <c r="J393" s="9"/>
      <c r="K393" s="9"/>
      <c r="L393" s="9"/>
      <c r="M393" s="9"/>
    </row>
    <row r="394" spans="6:13" s="6" customFormat="1" ht="7.5" customHeight="1">
      <c r="F394" s="171"/>
      <c r="G394" s="44"/>
      <c r="H394" s="44"/>
      <c r="I394" s="172"/>
      <c r="J394" s="9"/>
      <c r="K394" s="9"/>
      <c r="L394" s="9"/>
      <c r="M394" s="9"/>
    </row>
    <row r="395" spans="2:13" s="6" customFormat="1" ht="15" customHeight="1" thickBot="1">
      <c r="B395" s="33" t="s">
        <v>156</v>
      </c>
      <c r="C395" s="33"/>
      <c r="D395" s="33"/>
      <c r="E395" s="33"/>
      <c r="F395" s="230">
        <f>F390/F393*100</f>
        <v>23.827469124286406</v>
      </c>
      <c r="G395" s="102"/>
      <c r="H395" s="102"/>
      <c r="I395" s="230">
        <f>I390/I393*100</f>
        <v>57.28293720383568</v>
      </c>
      <c r="J395" s="9"/>
      <c r="K395" s="9"/>
      <c r="L395" s="9"/>
      <c r="M395" s="9"/>
    </row>
    <row r="396" s="6" customFormat="1" ht="15" customHeight="1"/>
    <row r="398" spans="1:8" s="6" customFormat="1" ht="15" customHeight="1">
      <c r="A398" s="29" t="s">
        <v>122</v>
      </c>
      <c r="B398" s="7" t="s">
        <v>188</v>
      </c>
      <c r="F398" s="9"/>
      <c r="G398" s="9"/>
      <c r="H398" s="9"/>
    </row>
    <row r="399" spans="6:13" s="6" customFormat="1" ht="15" customHeight="1">
      <c r="F399" s="9"/>
      <c r="G399" s="9"/>
      <c r="H399" s="9"/>
      <c r="I399" s="9"/>
      <c r="J399" s="9"/>
      <c r="K399" s="9"/>
      <c r="L399" s="9"/>
      <c r="M399" s="9"/>
    </row>
    <row r="400" spans="1:13" s="23" customFormat="1" ht="15" customHeight="1">
      <c r="A400" s="27"/>
      <c r="B400" s="6"/>
      <c r="C400" s="24"/>
      <c r="D400" s="24"/>
      <c r="E400" s="24"/>
      <c r="F400" s="26"/>
      <c r="G400" s="26"/>
      <c r="H400" s="26"/>
      <c r="I400" s="26"/>
      <c r="J400" s="26"/>
      <c r="K400" s="26"/>
      <c r="L400" s="26"/>
      <c r="M400" s="26"/>
    </row>
    <row r="401" spans="6:13" s="6" customFormat="1" ht="15" customHeight="1">
      <c r="F401" s="9"/>
      <c r="G401" s="9"/>
      <c r="H401" s="9"/>
      <c r="I401" s="9"/>
      <c r="J401" s="9"/>
      <c r="K401" s="9"/>
      <c r="L401" s="9"/>
      <c r="M401" s="9"/>
    </row>
    <row r="403" spans="2:13" s="6" customFormat="1" ht="15" customHeight="1">
      <c r="B403" s="6" t="s">
        <v>125</v>
      </c>
      <c r="F403" s="9"/>
      <c r="G403" s="9"/>
      <c r="H403" s="9"/>
      <c r="I403" s="9"/>
      <c r="J403" s="9"/>
      <c r="K403" s="9"/>
      <c r="L403" s="9"/>
      <c r="M403" s="9"/>
    </row>
    <row r="404" spans="6:13" s="6" customFormat="1" ht="15" customHeight="1">
      <c r="F404" s="9"/>
      <c r="G404" s="9"/>
      <c r="H404" s="9"/>
      <c r="I404" s="9"/>
      <c r="J404" s="9"/>
      <c r="K404" s="9"/>
      <c r="L404" s="9"/>
      <c r="M404" s="9"/>
    </row>
    <row r="405" spans="2:13" s="6" customFormat="1" ht="15" customHeight="1">
      <c r="B405" s="7" t="s">
        <v>194</v>
      </c>
      <c r="F405" s="9"/>
      <c r="G405" s="9"/>
      <c r="H405" s="9"/>
      <c r="I405" s="9"/>
      <c r="J405" s="9"/>
      <c r="K405" s="9"/>
      <c r="L405" s="9"/>
      <c r="M405" s="9"/>
    </row>
    <row r="406" spans="2:13" s="6" customFormat="1" ht="15" customHeight="1">
      <c r="B406" s="6" t="s">
        <v>195</v>
      </c>
      <c r="F406" s="9"/>
      <c r="G406" s="9"/>
      <c r="H406" s="9"/>
      <c r="I406" s="9"/>
      <c r="J406" s="9"/>
      <c r="K406" s="9"/>
      <c r="L406" s="9"/>
      <c r="M406" s="9"/>
    </row>
    <row r="407" spans="2:13" s="6" customFormat="1" ht="15" customHeight="1">
      <c r="B407" s="6" t="s">
        <v>266</v>
      </c>
      <c r="F407" s="9"/>
      <c r="G407" s="9"/>
      <c r="H407" s="9"/>
      <c r="I407" s="9"/>
      <c r="J407" s="9"/>
      <c r="K407" s="9"/>
      <c r="L407" s="9"/>
      <c r="M407" s="9"/>
    </row>
    <row r="408" s="6" customFormat="1" ht="15" customHeight="1"/>
    <row r="414" spans="6:13" s="6" customFormat="1" ht="15" customHeight="1">
      <c r="F414" s="9"/>
      <c r="G414" s="9"/>
      <c r="H414" s="9"/>
      <c r="I414" s="9"/>
      <c r="J414" s="9"/>
      <c r="K414" s="9"/>
      <c r="L414" s="9"/>
      <c r="M414" s="9"/>
    </row>
    <row r="415" spans="6:13" s="6" customFormat="1" ht="15" customHeight="1">
      <c r="F415" s="9"/>
      <c r="G415" s="9"/>
      <c r="H415" s="9"/>
      <c r="I415" s="9"/>
      <c r="J415" s="9"/>
      <c r="K415" s="9"/>
      <c r="L415" s="9"/>
      <c r="M415" s="9"/>
    </row>
    <row r="416" spans="6:13" s="6" customFormat="1" ht="15" customHeight="1">
      <c r="F416" s="9" t="s">
        <v>13</v>
      </c>
      <c r="G416" s="9"/>
      <c r="H416" s="9"/>
      <c r="I416" s="9"/>
      <c r="J416" s="9"/>
      <c r="K416" s="9"/>
      <c r="L416" s="9"/>
      <c r="M416" s="9"/>
    </row>
    <row r="424" spans="6:13" ht="15" customHeight="1">
      <c r="F424" s="25"/>
      <c r="G424" s="25"/>
      <c r="H424" s="25"/>
      <c r="I424" s="25"/>
      <c r="J424" s="25"/>
      <c r="K424" s="25"/>
      <c r="L424" s="25"/>
      <c r="M424" s="25"/>
    </row>
    <row r="425" spans="6:13" ht="15" customHeight="1">
      <c r="F425" s="25"/>
      <c r="G425" s="25"/>
      <c r="H425" s="25"/>
      <c r="I425" s="25"/>
      <c r="J425" s="25"/>
      <c r="K425" s="25"/>
      <c r="L425" s="25"/>
      <c r="M425" s="25"/>
    </row>
    <row r="426" spans="6:13" ht="15" customHeight="1">
      <c r="F426" s="25"/>
      <c r="G426" s="25"/>
      <c r="H426" s="25"/>
      <c r="I426" s="25"/>
      <c r="J426" s="25"/>
      <c r="K426" s="25"/>
      <c r="L426" s="25"/>
      <c r="M426" s="25"/>
    </row>
    <row r="427" spans="6:13" ht="15" customHeight="1">
      <c r="F427" s="25"/>
      <c r="G427" s="25"/>
      <c r="H427" s="25"/>
      <c r="I427" s="25"/>
      <c r="J427" s="25"/>
      <c r="K427" s="25"/>
      <c r="L427" s="25"/>
      <c r="M427" s="25"/>
    </row>
    <row r="428" spans="6:13" ht="15" customHeight="1">
      <c r="F428" s="25"/>
      <c r="G428" s="25"/>
      <c r="H428" s="25"/>
      <c r="I428" s="25"/>
      <c r="J428" s="25"/>
      <c r="K428" s="25"/>
      <c r="L428" s="25"/>
      <c r="M428" s="25"/>
    </row>
    <row r="429" spans="6:13" ht="15" customHeight="1">
      <c r="F429" s="25"/>
      <c r="G429" s="25"/>
      <c r="H429" s="25"/>
      <c r="I429" s="25"/>
      <c r="J429" s="25"/>
      <c r="K429" s="25"/>
      <c r="L429" s="25"/>
      <c r="M429" s="25"/>
    </row>
    <row r="430" spans="6:13" ht="15" customHeight="1">
      <c r="F430" s="25"/>
      <c r="G430" s="25"/>
      <c r="H430" s="25"/>
      <c r="I430" s="25"/>
      <c r="J430" s="25"/>
      <c r="K430" s="25"/>
      <c r="L430" s="25"/>
      <c r="M430" s="25"/>
    </row>
    <row r="431" spans="6:13" ht="15" customHeight="1">
      <c r="F431" s="25"/>
      <c r="G431" s="25"/>
      <c r="H431" s="25"/>
      <c r="I431" s="25"/>
      <c r="J431" s="25"/>
      <c r="K431" s="25"/>
      <c r="L431" s="25"/>
      <c r="M431" s="25"/>
    </row>
    <row r="432" spans="6:13" ht="15" customHeight="1">
      <c r="F432" s="25"/>
      <c r="G432" s="25"/>
      <c r="H432" s="25"/>
      <c r="I432" s="25"/>
      <c r="J432" s="25"/>
      <c r="K432" s="25"/>
      <c r="L432" s="25"/>
      <c r="M432" s="25"/>
    </row>
    <row r="433" spans="6:13" ht="15" customHeight="1">
      <c r="F433" s="25"/>
      <c r="G433" s="25"/>
      <c r="H433" s="25"/>
      <c r="I433" s="25"/>
      <c r="J433" s="25"/>
      <c r="K433" s="25"/>
      <c r="L433" s="25"/>
      <c r="M433" s="25"/>
    </row>
    <row r="434" spans="6:13" ht="15" customHeight="1">
      <c r="F434" s="25"/>
      <c r="G434" s="25"/>
      <c r="H434" s="25"/>
      <c r="I434" s="25"/>
      <c r="J434" s="25"/>
      <c r="K434" s="25"/>
      <c r="L434" s="25"/>
      <c r="M434" s="25"/>
    </row>
    <row r="435" spans="6:13" ht="15" customHeight="1">
      <c r="F435" s="25"/>
      <c r="G435" s="25"/>
      <c r="H435" s="25"/>
      <c r="I435" s="25"/>
      <c r="J435" s="25"/>
      <c r="K435" s="25"/>
      <c r="L435" s="25"/>
      <c r="M435" s="25"/>
    </row>
    <row r="436" spans="6:13" ht="15" customHeight="1">
      <c r="F436" s="25"/>
      <c r="G436" s="25"/>
      <c r="H436" s="25"/>
      <c r="I436" s="25"/>
      <c r="J436" s="25"/>
      <c r="K436" s="25"/>
      <c r="L436" s="25"/>
      <c r="M436" s="25"/>
    </row>
    <row r="437" spans="6:13" ht="15" customHeight="1">
      <c r="F437" s="25"/>
      <c r="G437" s="25"/>
      <c r="H437" s="25"/>
      <c r="I437" s="25"/>
      <c r="J437" s="25"/>
      <c r="K437" s="25"/>
      <c r="L437" s="25"/>
      <c r="M437" s="25"/>
    </row>
    <row r="438" spans="6:13" ht="15" customHeight="1">
      <c r="F438" s="25"/>
      <c r="G438" s="25"/>
      <c r="H438" s="25"/>
      <c r="I438" s="25"/>
      <c r="J438" s="25"/>
      <c r="K438" s="25"/>
      <c r="L438" s="25"/>
      <c r="M438" s="25"/>
    </row>
    <row r="439" spans="6:13" ht="15" customHeight="1">
      <c r="F439" s="25"/>
      <c r="G439" s="25"/>
      <c r="H439" s="25"/>
      <c r="I439" s="25"/>
      <c r="J439" s="25"/>
      <c r="K439" s="25"/>
      <c r="L439" s="25"/>
      <c r="M439" s="25"/>
    </row>
    <row r="440" spans="6:13" ht="15" customHeight="1">
      <c r="F440" s="25"/>
      <c r="G440" s="25"/>
      <c r="H440" s="25"/>
      <c r="I440" s="25"/>
      <c r="J440" s="25"/>
      <c r="K440" s="25"/>
      <c r="L440" s="25"/>
      <c r="M440" s="25"/>
    </row>
    <row r="441" spans="6:13" ht="15" customHeight="1">
      <c r="F441" s="25"/>
      <c r="G441" s="25"/>
      <c r="H441" s="25"/>
      <c r="I441" s="25"/>
      <c r="J441" s="25"/>
      <c r="K441" s="25"/>
      <c r="L441" s="25"/>
      <c r="M441" s="25"/>
    </row>
    <row r="442" spans="6:13" ht="15" customHeight="1">
      <c r="F442" s="25"/>
      <c r="G442" s="25"/>
      <c r="H442" s="25"/>
      <c r="I442" s="25"/>
      <c r="J442" s="25"/>
      <c r="K442" s="25"/>
      <c r="L442" s="25"/>
      <c r="M442" s="25"/>
    </row>
    <row r="443" spans="6:13" ht="15" customHeight="1">
      <c r="F443" s="25"/>
      <c r="G443" s="25"/>
      <c r="H443" s="25"/>
      <c r="I443" s="25"/>
      <c r="J443" s="25"/>
      <c r="K443" s="25"/>
      <c r="L443" s="25"/>
      <c r="M443" s="25"/>
    </row>
    <row r="444" spans="6:13" ht="15" customHeight="1">
      <c r="F444" s="25"/>
      <c r="G444" s="25"/>
      <c r="H444" s="25"/>
      <c r="I444" s="25"/>
      <c r="J444" s="25"/>
      <c r="K444" s="25"/>
      <c r="L444" s="25"/>
      <c r="M444" s="25"/>
    </row>
    <row r="445" spans="6:13" ht="15" customHeight="1">
      <c r="F445" s="25"/>
      <c r="G445" s="25"/>
      <c r="H445" s="25"/>
      <c r="I445" s="25"/>
      <c r="J445" s="25"/>
      <c r="K445" s="25"/>
      <c r="L445" s="25"/>
      <c r="M445" s="25"/>
    </row>
    <row r="446" spans="6:13" ht="15" customHeight="1">
      <c r="F446" s="25"/>
      <c r="G446" s="25"/>
      <c r="H446" s="25"/>
      <c r="I446" s="25"/>
      <c r="J446" s="25"/>
      <c r="K446" s="25"/>
      <c r="L446" s="25"/>
      <c r="M446" s="25"/>
    </row>
    <row r="447" spans="6:13" ht="15" customHeight="1">
      <c r="F447" s="25"/>
      <c r="G447" s="25"/>
      <c r="H447" s="25"/>
      <c r="I447" s="25"/>
      <c r="J447" s="25"/>
      <c r="K447" s="25"/>
      <c r="L447" s="25"/>
      <c r="M447" s="25"/>
    </row>
    <row r="448" spans="6:13" ht="15" customHeight="1">
      <c r="F448" s="25"/>
      <c r="G448" s="25"/>
      <c r="H448" s="25"/>
      <c r="I448" s="25"/>
      <c r="J448" s="25"/>
      <c r="K448" s="25"/>
      <c r="L448" s="25"/>
      <c r="M448" s="25"/>
    </row>
    <row r="449" spans="6:13" ht="15" customHeight="1">
      <c r="F449" s="25"/>
      <c r="G449" s="25"/>
      <c r="H449" s="25"/>
      <c r="I449" s="25"/>
      <c r="J449" s="25"/>
      <c r="K449" s="25"/>
      <c r="L449" s="25"/>
      <c r="M449" s="25"/>
    </row>
    <row r="450" spans="6:13" ht="15" customHeight="1">
      <c r="F450" s="25"/>
      <c r="G450" s="25"/>
      <c r="H450" s="25"/>
      <c r="I450" s="25"/>
      <c r="J450" s="25"/>
      <c r="K450" s="25"/>
      <c r="L450" s="25"/>
      <c r="M450" s="25"/>
    </row>
    <row r="451" spans="6:13" ht="15" customHeight="1">
      <c r="F451" s="25"/>
      <c r="G451" s="25"/>
      <c r="H451" s="25"/>
      <c r="I451" s="25"/>
      <c r="J451" s="25"/>
      <c r="K451" s="25"/>
      <c r="L451" s="25"/>
      <c r="M451" s="25"/>
    </row>
    <row r="452" spans="6:13" ht="15" customHeight="1">
      <c r="F452" s="25"/>
      <c r="G452" s="25"/>
      <c r="H452" s="25"/>
      <c r="I452" s="25"/>
      <c r="J452" s="25"/>
      <c r="K452" s="25"/>
      <c r="L452" s="25"/>
      <c r="M452" s="25"/>
    </row>
    <row r="453" spans="6:13" ht="15" customHeight="1">
      <c r="F453" s="25"/>
      <c r="G453" s="25"/>
      <c r="H453" s="25"/>
      <c r="I453" s="25"/>
      <c r="J453" s="25"/>
      <c r="K453" s="25"/>
      <c r="L453" s="25"/>
      <c r="M453" s="25"/>
    </row>
    <row r="454" spans="6:13" ht="15" customHeight="1">
      <c r="F454" s="25"/>
      <c r="G454" s="25"/>
      <c r="H454" s="25"/>
      <c r="I454" s="25"/>
      <c r="J454" s="25"/>
      <c r="K454" s="25"/>
      <c r="L454" s="25"/>
      <c r="M454" s="25"/>
    </row>
    <row r="455" spans="6:13" ht="15" customHeight="1">
      <c r="F455" s="25"/>
      <c r="G455" s="25"/>
      <c r="H455" s="25"/>
      <c r="I455" s="25"/>
      <c r="J455" s="25"/>
      <c r="K455" s="25"/>
      <c r="L455" s="25"/>
      <c r="M455" s="25"/>
    </row>
    <row r="456" spans="6:13" ht="15" customHeight="1">
      <c r="F456" s="25"/>
      <c r="G456" s="25"/>
      <c r="H456" s="25"/>
      <c r="I456" s="25"/>
      <c r="J456" s="25"/>
      <c r="K456" s="25"/>
      <c r="L456" s="25"/>
      <c r="M456" s="25"/>
    </row>
    <row r="457" spans="6:13" ht="15" customHeight="1">
      <c r="F457" s="25"/>
      <c r="G457" s="25"/>
      <c r="H457" s="25"/>
      <c r="I457" s="25"/>
      <c r="J457" s="25"/>
      <c r="K457" s="25"/>
      <c r="L457" s="25"/>
      <c r="M457" s="25"/>
    </row>
    <row r="458" spans="6:13" ht="15" customHeight="1">
      <c r="F458" s="25"/>
      <c r="G458" s="25"/>
      <c r="H458" s="25"/>
      <c r="I458" s="25"/>
      <c r="J458" s="25"/>
      <c r="K458" s="25"/>
      <c r="L458" s="25"/>
      <c r="M458" s="25"/>
    </row>
    <row r="459" spans="6:13" ht="15" customHeight="1">
      <c r="F459" s="25"/>
      <c r="G459" s="25"/>
      <c r="H459" s="25"/>
      <c r="I459" s="25"/>
      <c r="J459" s="25"/>
      <c r="K459" s="25"/>
      <c r="L459" s="25"/>
      <c r="M459" s="25"/>
    </row>
    <row r="460" spans="6:13" ht="15" customHeight="1">
      <c r="F460" s="25"/>
      <c r="G460" s="25"/>
      <c r="H460" s="25"/>
      <c r="I460" s="25"/>
      <c r="J460" s="25"/>
      <c r="K460" s="25"/>
      <c r="L460" s="25"/>
      <c r="M460" s="25"/>
    </row>
    <row r="461" spans="6:13" ht="15" customHeight="1">
      <c r="F461" s="25"/>
      <c r="G461" s="25"/>
      <c r="H461" s="25"/>
      <c r="I461" s="25"/>
      <c r="J461" s="25"/>
      <c r="K461" s="25"/>
      <c r="L461" s="25"/>
      <c r="M461" s="25"/>
    </row>
    <row r="462" spans="6:13" ht="15" customHeight="1">
      <c r="F462" s="25"/>
      <c r="G462" s="25"/>
      <c r="H462" s="25"/>
      <c r="I462" s="25"/>
      <c r="J462" s="25"/>
      <c r="K462" s="25"/>
      <c r="L462" s="25"/>
      <c r="M462" s="25"/>
    </row>
    <row r="463" spans="6:13" ht="15" customHeight="1">
      <c r="F463" s="25"/>
      <c r="G463" s="25"/>
      <c r="H463" s="25"/>
      <c r="I463" s="25"/>
      <c r="J463" s="25"/>
      <c r="K463" s="25"/>
      <c r="L463" s="25"/>
      <c r="M463" s="25"/>
    </row>
    <row r="464" spans="6:13" ht="15" customHeight="1">
      <c r="F464" s="25"/>
      <c r="G464" s="25"/>
      <c r="H464" s="25"/>
      <c r="I464" s="25"/>
      <c r="J464" s="25"/>
      <c r="K464" s="25"/>
      <c r="L464" s="25"/>
      <c r="M464" s="25"/>
    </row>
    <row r="465" spans="6:13" ht="15" customHeight="1">
      <c r="F465" s="25"/>
      <c r="G465" s="25"/>
      <c r="H465" s="25"/>
      <c r="I465" s="25"/>
      <c r="J465" s="25"/>
      <c r="K465" s="25"/>
      <c r="L465" s="25"/>
      <c r="M465" s="25"/>
    </row>
    <row r="466" spans="6:13" ht="15" customHeight="1">
      <c r="F466" s="25"/>
      <c r="G466" s="25"/>
      <c r="H466" s="25"/>
      <c r="I466" s="25"/>
      <c r="J466" s="25"/>
      <c r="K466" s="25"/>
      <c r="L466" s="25"/>
      <c r="M466" s="25"/>
    </row>
    <row r="467" spans="6:13" ht="15" customHeight="1">
      <c r="F467" s="25"/>
      <c r="G467" s="25"/>
      <c r="H467" s="25"/>
      <c r="I467" s="25"/>
      <c r="J467" s="25"/>
      <c r="K467" s="25"/>
      <c r="L467" s="25"/>
      <c r="M467" s="25"/>
    </row>
    <row r="468" spans="6:13" ht="15" customHeight="1">
      <c r="F468" s="25"/>
      <c r="G468" s="25"/>
      <c r="H468" s="25"/>
      <c r="I468" s="25"/>
      <c r="J468" s="25"/>
      <c r="K468" s="25"/>
      <c r="L468" s="25"/>
      <c r="M468" s="25"/>
    </row>
    <row r="469" spans="6:13" ht="15" customHeight="1">
      <c r="F469" s="25"/>
      <c r="G469" s="25"/>
      <c r="H469" s="25"/>
      <c r="I469" s="25"/>
      <c r="J469" s="25"/>
      <c r="K469" s="25"/>
      <c r="L469" s="25"/>
      <c r="M469" s="25"/>
    </row>
    <row r="470" spans="6:13" ht="15" customHeight="1">
      <c r="F470" s="25"/>
      <c r="G470" s="25"/>
      <c r="H470" s="25"/>
      <c r="I470" s="25"/>
      <c r="J470" s="25"/>
      <c r="K470" s="25"/>
      <c r="L470" s="25"/>
      <c r="M470" s="25"/>
    </row>
    <row r="471" spans="6:13" ht="15" customHeight="1">
      <c r="F471" s="25"/>
      <c r="G471" s="25"/>
      <c r="H471" s="25"/>
      <c r="I471" s="25"/>
      <c r="J471" s="25"/>
      <c r="K471" s="25"/>
      <c r="L471" s="25"/>
      <c r="M471" s="25"/>
    </row>
    <row r="472" spans="6:13" ht="15" customHeight="1">
      <c r="F472" s="25"/>
      <c r="G472" s="25"/>
      <c r="H472" s="25"/>
      <c r="I472" s="25"/>
      <c r="J472" s="25"/>
      <c r="K472" s="25"/>
      <c r="L472" s="25"/>
      <c r="M472" s="25"/>
    </row>
  </sheetData>
  <sheetProtection/>
  <mergeCells count="1">
    <mergeCell ref="F136:I136"/>
  </mergeCells>
  <printOptions/>
  <pageMargins left="0.75" right="0.49" top="0.68" bottom="0.83" header="0.5" footer="0.5"/>
  <pageSetup firstPageNumber="7" useFirstPageNumber="1" horizontalDpi="600" verticalDpi="600" orientation="portrait" paperSize="9" r:id="rId2"/>
  <headerFooter alignWithMargins="0">
    <oddFooter>&amp;C&amp;P</oddFooter>
  </headerFooter>
  <rowBreaks count="1" manualBreakCount="1">
    <brk id="5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user</cp:lastModifiedBy>
  <cp:lastPrinted>2008-03-26T10:00:50Z</cp:lastPrinted>
  <dcterms:created xsi:type="dcterms:W3CDTF">2006-07-27T15:29:02Z</dcterms:created>
  <dcterms:modified xsi:type="dcterms:W3CDTF">2008-03-26T10:00:54Z</dcterms:modified>
  <cp:category/>
  <cp:version/>
  <cp:contentType/>
  <cp:contentStatus/>
</cp:coreProperties>
</file>